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<sst xmlns="http://schemas.openxmlformats.org/spreadsheetml/2006/main" count="166" uniqueCount="142">
  <si>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</si>
  <si>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</si>
  <si>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</si>
  <si>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</si>
  <si>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</si>
  <si>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</si>
  <si>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</si>
  <si>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</si>
  <si>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</si>
  <si>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</si>
  <si>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</si>
  <si>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</si>
  <si>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</si>
  <si>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</si>
  <si>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</si>
  <si>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</si>
  <si>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</si>
  <si>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</si>
  <si>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</si>
  <si>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</si>
  <si>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</si>
  <si>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</si>
  <si>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</si>
  <si>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</si>
  <si>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</si>
  <si>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</si>
  <si>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</si>
  <si>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</si>
  <si>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</si>
  <si>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</si>
  <si>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</si>
  <si>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</si>
  <si>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</si>
  <si>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</si>
  <si>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</si>
  <si>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</si>
  <si>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</si>
  <si>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</si>
  <si>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</si>
  <si>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</si>
  <si>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</si>
  <si>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</si>
  <si>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</si>
  <si>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</si>
  <si>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</si>
  <si>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</si>
  <si>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</si>
  <si>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</si>
  <si>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</si>
  <si>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</si>
  <si>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</si>
  <si>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</si>
  <si>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</si>
  <si>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</si>
  <si>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</si>
  <si>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</si>
  <si>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</si>
  <si>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</si>
  <si>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</si>
  <si>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</si>
  <si>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</si>
  <si>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</si>
  <si>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</si>
  <si>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</si>
  <si>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</si>
  <si>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</si>
  <si>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</si>
  <si>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</si>
  <si>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</si>
  <si>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</si>
  <si>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</si>
  <si>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</si>
  <si>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</si>
  <si>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</si>
  <si>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</si>
  <si>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</si>
  <si>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</si>
  <si>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</si>
  <si>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</si>
  <si>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</si>
  <si>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</si>
  <si>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</si>
  <si>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</si>
  <si>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</si>
  <si>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</si>
  <si>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</si>
  <si>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</si>
  <si>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</si>
  <si>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</si>
  <si>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</si>
  <si>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</si>
  <si>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</si>
  <si>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</si>
  <si>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</si>
  <si>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</si>
  <si>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</si>
  <si>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</si>
  <si>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</si>
  <si>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</si>
  <si>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</si>
  <si>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</si>
  <si>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</si>
  <si>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</si>
  <si>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</si>
  <si>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</si>
  <si>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</si>
  <si>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</si>
  <si>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</si>
  <si>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</si>
  <si>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</si>
  <si>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</si>
  <si>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</si>
  <si>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</si>
  <si>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</si>
  <si>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</si>
  <si>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</si>
  <si>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</si>
  <si>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</si>
  <si>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</si>
  <si>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</si>
  <si>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</si>
  <si>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</si>
  <si>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</si>
  <si>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</si>
  <si>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</si>
  <si>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</si>
  <si>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</si>
  <si>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</si>
  <si>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</si>
  <si>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</si>
  <si>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</si>
  <si>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</si>
  <si>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</si>
  <si>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февраля</t>
  </si>
  <si>
    <t>за   февраль  2021 г.</t>
  </si>
  <si>
    <t>ост.на 01.03</t>
  </si>
  <si>
    <t>смена труб д 20 (2мп) кв.1</t>
  </si>
  <si>
    <t>труба д 20</t>
  </si>
  <si>
    <t>2мп</t>
  </si>
  <si>
    <t>американка 20</t>
  </si>
  <si>
    <t>2шт</t>
  </si>
  <si>
    <t>муфта комб. 20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</si>
</sst>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A66" sqref="A66:F66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2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3.82</v>
      </c>
      <c r="M20" s="34">
        <f>SUM(M6:M19)</f>
        <v>796.64781336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 t="s">
        <v>136</v>
      </c>
      <c r="L24" s="23">
        <f>0.02*224.9</f>
        <v>4.498</v>
      </c>
      <c r="M24" s="33">
        <f aca="true" t="shared" si="1" ref="M24:M33">L24*160.174*1.302*1.15</f>
        <v>1078.7487288396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4.498</v>
      </c>
      <c r="M34" s="44">
        <f>SUM(M24:M33)</f>
        <v>1078.7487288396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 t="s">
        <v>137</v>
      </c>
      <c r="L38" s="23" t="s">
        <v>138</v>
      </c>
      <c r="M38" s="23">
        <f>2*62.1</f>
        <v>124.2</v>
      </c>
    </row>
    <row r="39" spans="10:13" ht="12.75">
      <c r="J39" s="23">
        <v>2</v>
      </c>
      <c r="K39" s="43" t="s">
        <v>139</v>
      </c>
      <c r="L39" s="23" t="s">
        <v>140</v>
      </c>
      <c r="M39" s="23">
        <f>2*91</f>
        <v>182</v>
      </c>
    </row>
    <row r="40" spans="1:13" ht="12.75">
      <c r="A40" s="2" t="s">
        <v>6</v>
      </c>
      <c r="F40" s="11">
        <f>19098.56-578.6</f>
        <v>18519.960000000003</v>
      </c>
      <c r="J40" s="23">
        <v>3</v>
      </c>
      <c r="K40" s="43" t="s">
        <v>141</v>
      </c>
      <c r="L40" s="23" t="s">
        <v>140</v>
      </c>
      <c r="M40" s="23">
        <f>2*40.15</f>
        <v>80.3</v>
      </c>
    </row>
    <row r="41" spans="1:13" ht="12.75">
      <c r="A41" t="s">
        <v>7</v>
      </c>
      <c r="F41" s="5">
        <v>21110.09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1.1398561335985604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6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21110.09</v>
      </c>
      <c r="J44" s="23">
        <v>7</v>
      </c>
      <c r="K44" s="43"/>
      <c r="L44" s="23"/>
      <c r="M44" s="23"/>
    </row>
    <row r="45" spans="10:13" ht="12.75">
      <c r="J45" s="23">
        <v>8</v>
      </c>
      <c r="K45" s="43"/>
      <c r="L45" s="23"/>
      <c r="M45" s="23"/>
    </row>
    <row r="46" spans="2:13" ht="12.75">
      <c r="B46" s="1" t="s">
        <v>11</v>
      </c>
      <c r="C46" s="1"/>
      <c r="J46" s="23">
        <v>9</v>
      </c>
      <c r="K46" s="43"/>
      <c r="L46" s="23"/>
      <c r="M46" s="23"/>
    </row>
    <row r="47" spans="10:13" ht="12.75">
      <c r="J47" s="23">
        <v>10</v>
      </c>
      <c r="K47" s="43"/>
      <c r="L47" s="23"/>
      <c r="M47" s="2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23"/>
    </row>
    <row r="49" spans="1:13" ht="12.75">
      <c r="A49" t="s">
        <v>13</v>
      </c>
      <c r="F49" s="11">
        <f>E34*3.8</f>
        <v>2644.7999999999997</v>
      </c>
      <c r="J49" s="20"/>
      <c r="K49" s="20"/>
      <c r="L49" s="31" t="s">
        <v>65</v>
      </c>
      <c r="M49" s="34">
        <f>SUM(M38:M48)</f>
        <v>386.5</v>
      </c>
    </row>
    <row r="50" ht="12.75">
      <c r="A50" s="6" t="s">
        <v>16</v>
      </c>
    </row>
    <row r="51" spans="1:6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</row>
    <row r="52" spans="1:6" ht="12.75">
      <c r="A52" s="4" t="s">
        <v>34</v>
      </c>
      <c r="F52" s="32">
        <f>F49+F50+F51</f>
        <v>2644.7999999999997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274656</v>
      </c>
      <c r="D58">
        <v>224780.8</v>
      </c>
      <c r="E58">
        <v>1315</v>
      </c>
      <c r="F58" s="36">
        <f>C58/D58*E58</f>
        <v>1606.7770912818178</v>
      </c>
    </row>
    <row r="59" spans="1:6" ht="12.75">
      <c r="A59" t="s">
        <v>21</v>
      </c>
      <c r="F59" s="36">
        <f>M20</f>
        <v>796.64781336</v>
      </c>
    </row>
    <row r="60" spans="1:6" ht="12.75">
      <c r="A60" t="s">
        <v>22</v>
      </c>
      <c r="F60" s="11">
        <f>M34</f>
        <v>1078.7487288396</v>
      </c>
    </row>
    <row r="61" spans="1:6" ht="12.75">
      <c r="A61" s="47" t="s">
        <v>72</v>
      </c>
      <c r="B61" s="47"/>
      <c r="C61" s="47"/>
      <c r="D61" s="47"/>
      <c r="E61" s="47"/>
      <c r="F61" s="49">
        <v>0</v>
      </c>
    </row>
    <row r="62" spans="1:6" ht="12.75">
      <c r="A62" t="s">
        <v>23</v>
      </c>
      <c r="F62" s="11">
        <f>M49</f>
        <v>386.5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0.26</v>
      </c>
      <c r="E65" t="s">
        <v>15</v>
      </c>
      <c r="F65" s="11">
        <f>B65*D65</f>
        <v>341.90000000000003</v>
      </c>
    </row>
    <row r="66" spans="1:6" ht="12.75">
      <c r="A66" s="61" t="s">
        <v>76</v>
      </c>
      <c r="B66" s="61"/>
      <c r="C66" s="61"/>
      <c r="D66" s="62"/>
      <c r="E66" s="61"/>
      <c r="F66" s="62">
        <v>7840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12050.573633481417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0.24</v>
      </c>
      <c r="E70" t="s">
        <v>15</v>
      </c>
      <c r="F70" s="11">
        <f>B70*D70</f>
        <v>315.59999999999997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1.25</v>
      </c>
      <c r="E73" t="s">
        <v>15</v>
      </c>
      <c r="F73" s="11">
        <f>B73*D73</f>
        <v>1643.75</v>
      </c>
    </row>
    <row r="74" spans="1:6" ht="12.75">
      <c r="A74" s="4" t="s">
        <v>30</v>
      </c>
      <c r="F74" s="32">
        <f>F70+F73</f>
        <v>1959.35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2.23</v>
      </c>
      <c r="E77" t="s">
        <v>15</v>
      </c>
      <c r="F77" s="11">
        <f>B77*D77</f>
        <v>2932.45</v>
      </c>
    </row>
    <row r="78" spans="1:6" ht="12.75">
      <c r="A78" s="4" t="s">
        <v>32</v>
      </c>
      <c r="F78" s="8">
        <f>SUM(F77)</f>
        <v>2932.45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19587.173633481416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1136.056070741922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v>521.64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v>71.93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v>386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21702.799704223336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44228</v>
      </c>
      <c r="C87" s="41">
        <v>175238</v>
      </c>
      <c r="D87" s="45">
        <f>F44</f>
        <v>21110.09</v>
      </c>
      <c r="E87" s="45">
        <f>F85</f>
        <v>21702.799704223336</v>
      </c>
      <c r="F87" s="46">
        <f>C87+D87-E87</f>
        <v>174645.29029577665</v>
      </c>
    </row>
    <row r="89" spans="1:6" ht="13.5" thickBot="1">
      <c r="A89" t="s">
        <v>112</v>
      </c>
      <c r="C89" s="52">
        <v>44228</v>
      </c>
      <c r="D89" s="8" t="s">
        <v>113</v>
      </c>
      <c r="E89" s="52">
        <v>44255</v>
      </c>
      <c r="F89" t="s">
        <v>114</v>
      </c>
    </row>
    <row r="90" spans="1:7" ht="13.5" thickBot="1">
      <c r="A90" t="s">
        <v>115</v>
      </c>
      <c r="F90" s="53">
        <f>E87</f>
        <v>21702.799704223336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2017-08-21T12:48:47Z</cp:lastPrinted>
  <dcterms:created xsi:type="dcterms:W3CDTF">2008-08-18T07:30:19Z</dcterms:created>
  <dcterms:modified xsi:type="dcterms:W3CDTF">2021-05-17T12:11:04Z</dcterms:modified>
  <cp:category/>
  <cp:version/>
  <cp:contentType/>
  <cp:contentStatus/>
</cp:coreProperties>
</file>