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<sst xmlns="http://schemas.openxmlformats.org/spreadsheetml/2006/main" count="163" uniqueCount="140">
  <si>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</si>
  <si>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</si>
  <si>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</si>
  <si>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</si>
  <si>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</si>
  <si>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</si>
  <si>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</si>
  <si>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</si>
  <si>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</si>
  <si>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</si>
  <si>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</si>
  <si>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</si>
  <si>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</si>
  <si>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</si>
  <si>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</si>
  <si>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</si>
  <si>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</si>
  <si>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</si>
  <si>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</si>
  <si>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</si>
  <si>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</si>
  <si>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</si>
  <si>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</si>
  <si>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</si>
  <si>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</si>
  <si>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</si>
  <si>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</si>
  <si>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</si>
  <si>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</si>
  <si>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</si>
  <si>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</si>
  <si>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</si>
  <si>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</si>
  <si>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</si>
  <si>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</si>
  <si>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</si>
  <si>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</si>
  <si>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</si>
  <si>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</si>
  <si>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</si>
  <si>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</si>
  <si>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</si>
  <si>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</si>
  <si>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</si>
  <si>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</si>
  <si>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</si>
  <si>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</si>
  <si>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</si>
  <si>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</si>
  <si>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</si>
  <si>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</si>
  <si>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</si>
  <si>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</si>
  <si>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</si>
  <si>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</si>
  <si>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</si>
  <si>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</si>
  <si>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</si>
  <si>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</si>
  <si>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</si>
  <si>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</si>
  <si>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</si>
  <si>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</si>
  <si>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</si>
  <si>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</si>
  <si>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</si>
  <si>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</si>
  <si>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</si>
  <si>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</si>
  <si>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</si>
  <si>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</si>
  <si>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</si>
  <si>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</si>
  <si>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</si>
  <si>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</si>
  <si>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</si>
  <si>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</si>
  <si>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</si>
  <si>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</si>
  <si>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</si>
  <si>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</si>
  <si>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</si>
  <si>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</si>
  <si>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</si>
  <si>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</si>
  <si>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</si>
  <si>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</si>
  <si>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</si>
  <si>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</si>
  <si>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</si>
  <si>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</si>
  <si>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</si>
  <si>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</si>
  <si>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</si>
  <si>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</si>
  <si>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</si>
  <si>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</si>
  <si>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</si>
  <si>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</si>
  <si>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</si>
  <si>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</si>
  <si>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</si>
  <si>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</si>
  <si>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</si>
  <si>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</si>
  <si>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</si>
  <si>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</si>
  <si>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</si>
  <si>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</si>
  <si>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</si>
  <si>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</si>
  <si>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</si>
  <si>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</si>
  <si>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</si>
  <si>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</si>
  <si>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</si>
  <si>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</si>
  <si>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</si>
  <si>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</si>
  <si>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</si>
  <si>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</si>
  <si>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</si>
  <si>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</si>
  <si>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</si>
  <si>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</si>
  <si>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</si>
  <si>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</si>
  <si>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</si>
  <si>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</si>
  <si>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</si>
  <si>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</si>
  <si>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</si>
  <si>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</si>
  <si>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2021г.</t>
  </si>
  <si>
    <t>за   январь  2021 г.</t>
  </si>
  <si>
    <t>ост.на 01.02</t>
  </si>
  <si>
    <t>работа по договору</t>
  </si>
  <si>
    <t>смена ламп (2шт) п-д2</t>
  </si>
  <si>
    <t>лампа</t>
  </si>
  <si>
    <t>2шт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</si>
</sst>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1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838.35712296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34">
        <f>SUM(L6:L19)</f>
        <v>5.6</v>
      </c>
      <c r="M20" s="34">
        <f>SUM(M6:M19)</f>
        <v>1167.8606688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/>
      <c r="M24" s="33">
        <v>19246</v>
      </c>
    </row>
    <row r="25" spans="1:13" ht="12.75">
      <c r="A25" t="s">
        <v>107</v>
      </c>
      <c r="J25" s="20">
        <v>2</v>
      </c>
      <c r="K25" s="20" t="s">
        <v>137</v>
      </c>
      <c r="L25" s="47">
        <v>0.14</v>
      </c>
      <c r="M25" s="33">
        <f aca="true" t="shared" si="1" ref="M25:M36">L25*160.174*1.15*1.302</f>
        <v>33.575994228</v>
      </c>
    </row>
    <row r="26" spans="1:13" ht="12.75">
      <c r="A26" t="s">
        <v>108</v>
      </c>
      <c r="J26" s="20">
        <v>3</v>
      </c>
      <c r="K26" s="20"/>
      <c r="L26" s="47"/>
      <c r="M26" s="33">
        <f t="shared" si="1"/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0.14</v>
      </c>
      <c r="M37" s="34">
        <f>SUM(M24:M36)</f>
        <v>19279.575994228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43153.185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35176.65</v>
      </c>
      <c r="J41" s="20">
        <v>1</v>
      </c>
      <c r="K41" s="20" t="s">
        <v>138</v>
      </c>
      <c r="L41" s="25" t="s">
        <v>139</v>
      </c>
      <c r="M41" s="25">
        <f>2*17.4</f>
        <v>34.8</v>
      </c>
    </row>
    <row r="42" spans="2:15" ht="12.75">
      <c r="B42" t="s">
        <v>8</v>
      </c>
      <c r="F42" s="9">
        <f>F41/F40</f>
        <v>0.8151576760788342</v>
      </c>
      <c r="J42" s="20">
        <v>2</v>
      </c>
      <c r="K42" s="20"/>
      <c r="L42" s="47"/>
      <c r="M42" s="25"/>
      <c r="N42" s="26"/>
      <c r="O42" s="51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2">
        <f>F41+F43</f>
        <v>36226.65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3779*1.302</f>
        <v>4920.258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1664*1.302</f>
        <v>2166.5280000000002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7086.786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SUM(M41:M53)</f>
        <v>34.8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</row>
    <row r="57" spans="1:6" ht="12.75">
      <c r="A57" s="4" t="s">
        <v>17</v>
      </c>
      <c r="B57" s="10"/>
      <c r="C57" s="10"/>
      <c r="F57" s="32">
        <f>SUM(F54:F56)</f>
        <v>0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300307</v>
      </c>
      <c r="D59">
        <v>224780.8</v>
      </c>
      <c r="E59">
        <v>2983.9</v>
      </c>
      <c r="F59" s="35">
        <f>C59/D59*E59</f>
        <v>3986.488424723108</v>
      </c>
    </row>
    <row r="60" spans="1:6" ht="12.75">
      <c r="A60" t="s">
        <v>20</v>
      </c>
      <c r="F60" s="35">
        <f>M20</f>
        <v>1167.8606688</v>
      </c>
    </row>
    <row r="61" spans="1:6" ht="12.75">
      <c r="A61" t="s">
        <v>21</v>
      </c>
      <c r="F61" s="11">
        <f>M37</f>
        <v>19279.575994228</v>
      </c>
    </row>
    <row r="62" spans="1:6" ht="12.75">
      <c r="A62" t="s">
        <v>72</v>
      </c>
      <c r="F62" s="5">
        <f>0*600*1.302</f>
        <v>0</v>
      </c>
    </row>
    <row r="63" spans="1:6" ht="12.75">
      <c r="A63" t="s">
        <v>22</v>
      </c>
      <c r="F63" s="5">
        <f>M54</f>
        <v>34.8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0.36</v>
      </c>
      <c r="E66" t="s">
        <v>14</v>
      </c>
      <c r="F66" s="11">
        <f>B66*D66</f>
        <v>1074.204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25542.92908775111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0.24</v>
      </c>
      <c r="E71" t="s">
        <v>14</v>
      </c>
      <c r="F71" s="11">
        <f>B71*D71</f>
        <v>716.136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1.09</v>
      </c>
      <c r="E74" t="s">
        <v>14</v>
      </c>
      <c r="F74" s="11">
        <f>B74*D74</f>
        <v>3252.4510000000005</v>
      </c>
    </row>
    <row r="75" spans="1:6" ht="12.75">
      <c r="A75" s="4" t="s">
        <v>29</v>
      </c>
      <c r="F75" s="32">
        <f>F71+F74</f>
        <v>3968.5870000000004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1.89</v>
      </c>
      <c r="E78" t="s">
        <v>14</v>
      </c>
      <c r="F78" s="11">
        <f>B78*D78</f>
        <v>5639.571</v>
      </c>
    </row>
    <row r="79" spans="1:6" ht="12.75">
      <c r="A79" s="4" t="s">
        <v>31</v>
      </c>
      <c r="F79" s="32">
        <f>SUM(F78)</f>
        <v>5639.571</v>
      </c>
    </row>
    <row r="80" spans="1:6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</row>
    <row r="81" spans="1:6" ht="12.75">
      <c r="A81" s="1" t="s">
        <v>32</v>
      </c>
      <c r="B81" s="1"/>
      <c r="F81" s="32">
        <f>F52+F57+F69+F75+F79+F80</f>
        <v>42237.87308775111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2449.7966390895645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1720.4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v>238.66</v>
      </c>
      <c r="I84" s="7"/>
    </row>
    <row r="85" spans="1:9" ht="12.75">
      <c r="A85" s="1"/>
      <c r="B85" s="36" t="s">
        <v>131</v>
      </c>
      <c r="C85" s="36"/>
      <c r="D85" s="1"/>
      <c r="E85" s="55"/>
      <c r="F85" s="56">
        <v>0</v>
      </c>
      <c r="I85" s="7"/>
    </row>
    <row r="86" spans="1:6" ht="15">
      <c r="A86" s="12" t="s">
        <v>34</v>
      </c>
      <c r="B86" s="12"/>
      <c r="C86" s="12"/>
      <c r="D86" s="12"/>
      <c r="E86" s="12"/>
      <c r="F86" s="42">
        <f>F81+F82+F83+F84+F85</f>
        <v>46646.729726840684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44197</v>
      </c>
      <c r="C88" s="40">
        <v>-116960</v>
      </c>
      <c r="D88" s="43">
        <f>F44</f>
        <v>36226.65</v>
      </c>
      <c r="E88" s="43">
        <f>F86</f>
        <v>46646.729726840684</v>
      </c>
      <c r="F88" s="44">
        <f>C88+D88-E88</f>
        <v>-127380.07972684069</v>
      </c>
    </row>
    <row r="90" spans="1:6" ht="13.5" thickBot="1">
      <c r="A90" t="s">
        <v>112</v>
      </c>
      <c r="C90" s="53">
        <v>44197</v>
      </c>
      <c r="D90" s="8" t="s">
        <v>113</v>
      </c>
      <c r="E90" s="53">
        <v>44227</v>
      </c>
      <c r="F90" t="s">
        <v>114</v>
      </c>
    </row>
    <row r="91" spans="1:7" ht="13.5" thickBot="1">
      <c r="A91" t="s">
        <v>115</v>
      </c>
      <c r="F91" s="54">
        <f>E88</f>
        <v>46646.729726840684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2017-08-21T12:45:05Z</cp:lastPrinted>
  <dcterms:created xsi:type="dcterms:W3CDTF">2008-08-18T07:30:19Z</dcterms:created>
  <dcterms:modified xsi:type="dcterms:W3CDTF">2021-04-20T13:04:10Z</dcterms:modified>
  <cp:category/>
  <cp:version/>
  <cp:contentType/>
  <cp:contentStatus/>
</cp:coreProperties>
</file>