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<sst xmlns="http://schemas.openxmlformats.org/spreadsheetml/2006/main" count="158" uniqueCount="137">
  <si>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</si>
  <si>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</si>
  <si>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</si>
  <si>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</si>
  <si>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</si>
  <si>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</si>
  <si>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</si>
  <si>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</si>
  <si>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</si>
  <si>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</si>
  <si>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</si>
  <si>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</si>
  <si>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</si>
  <si>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</si>
  <si>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</si>
  <si>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</si>
  <si>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</si>
  <si>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</si>
  <si>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</si>
  <si>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</si>
  <si>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</si>
  <si>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</si>
  <si>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</si>
  <si>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</si>
  <si>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</si>
  <si>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</si>
  <si>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</si>
  <si>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</si>
  <si>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</si>
  <si>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</si>
  <si>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</si>
  <si>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</si>
  <si>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</si>
  <si>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</si>
  <si>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</si>
  <si>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</si>
  <si>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</si>
  <si>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</si>
  <si>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</si>
  <si>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</si>
  <si>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</si>
  <si>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</si>
  <si>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</si>
  <si>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</si>
  <si>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</si>
  <si>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</si>
  <si>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</si>
  <si>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</si>
  <si>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</si>
  <si>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</si>
  <si>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</si>
  <si>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</si>
  <si>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</si>
  <si>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</si>
  <si>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</si>
  <si>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</si>
  <si>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</si>
  <si>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</si>
  <si>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</si>
  <si>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</si>
  <si>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</si>
  <si>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</si>
  <si>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</si>
  <si>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</si>
  <si>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</si>
  <si>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</si>
  <si>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д.25</t>
  </si>
  <si>
    <t>остаток</t>
  </si>
  <si>
    <t>на</t>
  </si>
  <si>
    <t>поступило</t>
  </si>
  <si>
    <t>израсх.</t>
  </si>
  <si>
    <t>м2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</si>
  <si>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</si>
  <si>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</si>
  <si>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</si>
  <si>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</si>
  <si>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</si>
  <si>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</si>
  <si>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</si>
  <si>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</si>
  <si>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</si>
  <si>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</si>
  <si>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</si>
  <si>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</si>
  <si>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</si>
  <si>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</si>
  <si>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</si>
  <si>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</si>
  <si>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</si>
  <si>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</si>
  <si>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</si>
  <si>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</si>
  <si>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</si>
  <si>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</si>
  <si>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</si>
  <si>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</si>
  <si>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</si>
  <si>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</si>
  <si>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</si>
  <si>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</si>
  <si>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</si>
  <si>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</si>
  <si>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</si>
  <si>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</si>
  <si>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</si>
  <si>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</si>
  <si>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</si>
  <si>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</si>
  <si>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</si>
  <si>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</si>
  <si>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</si>
  <si>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</si>
  <si>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</si>
  <si>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</si>
  <si>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</si>
  <si>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</si>
  <si>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</si>
  <si>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</si>
  <si>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</si>
  <si>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</si>
  <si>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</si>
  <si>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</si>
  <si>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</si>
  <si>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</si>
  <si>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Плановые накопления</t>
  </si>
  <si>
    <t>директора: Падуна Э.В. Действующего на основании _Устава__________________</t>
  </si>
  <si>
    <r>
      <t xml:space="preserve">1.2 Аренда </t>
    </r>
    <r>
      <rPr>
        <sz val="8"/>
        <rFont val="Arial Cyr"/>
        <family val="0"/>
      </rPr>
      <t>(Спарк, ростелеком, комстар)</t>
    </r>
  </si>
  <si>
    <t>расходы на одн по эл.эн.</t>
  </si>
  <si>
    <t>расходы на одн по хвс</t>
  </si>
  <si>
    <t>расходы на одн по гвс</t>
  </si>
  <si>
    <t>Горгаз (техобслуживание и ремонт)</t>
  </si>
  <si>
    <t>2021г.</t>
  </si>
  <si>
    <t>июня</t>
  </si>
  <si>
    <t>за   июнь  2021 г.</t>
  </si>
  <si>
    <t>ост.на 01.07</t>
  </si>
  <si>
    <t>промывка, опрессовка системы отопления</t>
  </si>
  <si>
    <t>демонтаж, монтаж эл.узла (1шт)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</si>
</sst>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32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0" fillId="0" borderId="16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5">
      <selection activeCell="C58" sqref="C58"/>
    </sheetView>
  </sheetViews>
  <sheetFormatPr defaultColWidth="9.00390625" defaultRowHeight="12.75"/>
  <cols>
    <col min="1" max="1" width="15.625" style="0" customWidth="1"/>
    <col min="3" max="3" width="12.125" style="0" customWidth="1"/>
    <col min="4" max="4" width="11.125" style="0" customWidth="1"/>
    <col min="5" max="5" width="10.75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83</v>
      </c>
      <c r="D2" s="8">
        <v>6</v>
      </c>
      <c r="K2" s="5" t="s">
        <v>133</v>
      </c>
    </row>
    <row r="3" spans="1:13" ht="12.75">
      <c r="A3" t="s">
        <v>84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85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86</v>
      </c>
      <c r="J6" s="20">
        <v>1</v>
      </c>
      <c r="K6" s="20" t="s">
        <v>75</v>
      </c>
      <c r="L6" s="25">
        <v>2.61</v>
      </c>
      <c r="M6" s="46">
        <f>L6*160.174*1.302</f>
        <v>544.30649028</v>
      </c>
    </row>
    <row r="7" spans="2:13" ht="12.75">
      <c r="B7" t="s">
        <v>87</v>
      </c>
      <c r="C7" s="1" t="s">
        <v>88</v>
      </c>
      <c r="D7" s="8">
        <v>25</v>
      </c>
      <c r="J7" s="14">
        <v>2</v>
      </c>
      <c r="K7" s="14" t="s">
        <v>44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89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90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91</v>
      </c>
      <c r="J11" s="16"/>
      <c r="K11" s="18" t="s">
        <v>49</v>
      </c>
      <c r="L11" s="23">
        <v>0</v>
      </c>
      <c r="M11" s="46">
        <f t="shared" si="0"/>
        <v>0</v>
      </c>
    </row>
    <row r="12" spans="5:13" ht="12.75">
      <c r="E12" t="s">
        <v>92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93</v>
      </c>
      <c r="J13" s="16"/>
      <c r="K13" s="18" t="s">
        <v>78</v>
      </c>
      <c r="L13" s="23">
        <v>3.72</v>
      </c>
      <c r="M13" s="46">
        <f t="shared" si="0"/>
        <v>775.7931585600002</v>
      </c>
    </row>
    <row r="14" spans="1:13" ht="12.75">
      <c r="A14" t="s">
        <v>94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95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96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97</v>
      </c>
      <c r="J17" s="15" t="s">
        <v>54</v>
      </c>
      <c r="K17" s="26" t="s">
        <v>80</v>
      </c>
      <c r="L17" s="21">
        <v>0</v>
      </c>
      <c r="M17" s="46">
        <f t="shared" si="0"/>
        <v>0</v>
      </c>
    </row>
    <row r="18" spans="5:13" ht="12.75">
      <c r="E18" t="s">
        <v>98</v>
      </c>
      <c r="J18" s="15" t="s">
        <v>56</v>
      </c>
      <c r="K18" s="26" t="s">
        <v>55</v>
      </c>
      <c r="L18" s="21">
        <v>2.25</v>
      </c>
      <c r="M18" s="46">
        <f t="shared" si="0"/>
        <v>469.229733</v>
      </c>
    </row>
    <row r="19" spans="1:13" ht="12.75">
      <c r="A19" t="s">
        <v>99</v>
      </c>
      <c r="J19" s="16" t="s">
        <v>79</v>
      </c>
      <c r="K19" s="18" t="s">
        <v>57</v>
      </c>
      <c r="L19" s="23">
        <v>0.5</v>
      </c>
      <c r="M19" s="46">
        <f t="shared" si="0"/>
        <v>104.27327400000001</v>
      </c>
    </row>
    <row r="20" spans="1:13" ht="12.75">
      <c r="A20" t="s">
        <v>100</v>
      </c>
      <c r="J20" s="20"/>
      <c r="K20" s="27" t="s">
        <v>58</v>
      </c>
      <c r="L20" s="28">
        <f>SUM(L6:L19)</f>
        <v>9.08</v>
      </c>
      <c r="M20" s="34">
        <f>SUM(M6:M19)</f>
        <v>1893.6026558400004</v>
      </c>
    </row>
    <row r="21" spans="1:11" ht="12.75">
      <c r="A21" t="s">
        <v>125</v>
      </c>
      <c r="K21" s="1" t="s">
        <v>59</v>
      </c>
    </row>
    <row r="22" spans="1:13" ht="12.75">
      <c r="A22" t="s">
        <v>101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102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103</v>
      </c>
      <c r="J24" s="20">
        <v>1</v>
      </c>
      <c r="K24" s="48" t="s">
        <v>135</v>
      </c>
      <c r="L24" s="46">
        <v>95.19</v>
      </c>
      <c r="M24" s="33">
        <f aca="true" t="shared" si="1" ref="M24:M32">L24*160.174*1.302*1.15</f>
        <v>22829.277789738</v>
      </c>
    </row>
    <row r="25" spans="1:13" ht="12.75">
      <c r="A25" t="s">
        <v>104</v>
      </c>
      <c r="J25" s="20">
        <v>2</v>
      </c>
      <c r="K25" s="20" t="s">
        <v>136</v>
      </c>
      <c r="L25" s="46">
        <v>3.12</v>
      </c>
      <c r="M25" s="33">
        <f t="shared" si="1"/>
        <v>748.265014224</v>
      </c>
    </row>
    <row r="26" spans="1:13" ht="12.75">
      <c r="A26" t="s">
        <v>105</v>
      </c>
      <c r="J26" s="20">
        <v>3</v>
      </c>
      <c r="K26" s="20"/>
      <c r="L26" s="25"/>
      <c r="M26" s="33">
        <f t="shared" si="1"/>
        <v>0</v>
      </c>
    </row>
    <row r="27" spans="1:13" ht="12.75">
      <c r="A27" s="52" t="s">
        <v>106</v>
      </c>
      <c r="B27" s="52"/>
      <c r="C27" s="52"/>
      <c r="D27" s="52"/>
      <c r="E27" s="52"/>
      <c r="F27" s="52"/>
      <c r="G27" s="52"/>
      <c r="J27" s="20">
        <v>4</v>
      </c>
      <c r="K27" s="20"/>
      <c r="L27" s="46"/>
      <c r="M27" s="33">
        <f t="shared" si="1"/>
        <v>0</v>
      </c>
    </row>
    <row r="28" spans="1:13" ht="12.75">
      <c r="A28" t="s">
        <v>107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108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3431.7</v>
      </c>
      <c r="F33" t="s">
        <v>71</v>
      </c>
      <c r="J33" s="20"/>
      <c r="K33" s="20"/>
      <c r="L33" s="28">
        <f>SUM(L24:L32)</f>
        <v>98.31</v>
      </c>
      <c r="M33" s="34">
        <f>SUM(M24:M32)</f>
        <v>23577.542803962002</v>
      </c>
    </row>
    <row r="34" spans="1:11" ht="12.75">
      <c r="A34" t="s">
        <v>2</v>
      </c>
      <c r="E34">
        <v>929.3</v>
      </c>
      <c r="K34" s="30" t="s">
        <v>58</v>
      </c>
    </row>
    <row r="35" spans="1:13" ht="12.75">
      <c r="A35" t="s">
        <v>3</v>
      </c>
      <c r="J35" s="22" t="s">
        <v>36</v>
      </c>
      <c r="K35" s="1" t="s">
        <v>62</v>
      </c>
      <c r="L35" s="22" t="s">
        <v>63</v>
      </c>
      <c r="M35" s="22" t="s">
        <v>42</v>
      </c>
    </row>
    <row r="36" spans="1:13" ht="12.75">
      <c r="A36" t="s">
        <v>4</v>
      </c>
      <c r="E36">
        <v>475.6</v>
      </c>
      <c r="J36" s="23" t="s">
        <v>37</v>
      </c>
      <c r="K36" s="23" t="s">
        <v>38</v>
      </c>
      <c r="L36" s="23"/>
      <c r="M36" s="23" t="s">
        <v>64</v>
      </c>
    </row>
    <row r="37" spans="10:13" ht="12.75">
      <c r="J37" s="20">
        <v>1</v>
      </c>
      <c r="K37" s="20"/>
      <c r="L37" s="25"/>
      <c r="M37" s="25"/>
    </row>
    <row r="38" spans="2:13" ht="12.75">
      <c r="B38" s="1" t="s">
        <v>5</v>
      </c>
      <c r="C38" s="1"/>
      <c r="J38" s="20">
        <v>2</v>
      </c>
      <c r="K38" s="20"/>
      <c r="L38" s="25"/>
      <c r="M38" s="46"/>
    </row>
    <row r="39" spans="10:13" ht="12.75">
      <c r="J39" s="20">
        <v>3</v>
      </c>
      <c r="K39" s="20"/>
      <c r="L39" s="25"/>
      <c r="M39" s="25"/>
    </row>
    <row r="40" spans="1:13" ht="12.75">
      <c r="A40" s="2" t="s">
        <v>6</v>
      </c>
      <c r="F40" s="11">
        <v>56238.05</v>
      </c>
      <c r="J40" s="20">
        <v>4</v>
      </c>
      <c r="K40" s="20"/>
      <c r="L40" s="25"/>
      <c r="M40" s="25"/>
    </row>
    <row r="41" spans="1:13" ht="12.75">
      <c r="A41" t="s">
        <v>7</v>
      </c>
      <c r="F41" s="5">
        <v>67879.78</v>
      </c>
      <c r="J41" s="20">
        <v>5</v>
      </c>
      <c r="K41" s="20"/>
      <c r="L41" s="25"/>
      <c r="M41" s="25"/>
    </row>
    <row r="42" spans="2:13" ht="12.75">
      <c r="B42" t="s">
        <v>8</v>
      </c>
      <c r="F42" s="9">
        <f>F41/F40</f>
        <v>1.2070080666025937</v>
      </c>
      <c r="J42" s="20">
        <v>6</v>
      </c>
      <c r="K42" s="20"/>
      <c r="L42" s="25"/>
      <c r="M42" s="25"/>
    </row>
    <row r="43" spans="1:13" ht="12.75">
      <c r="A43" t="s">
        <v>126</v>
      </c>
      <c r="F43" s="5">
        <f>250+400+250</f>
        <v>900</v>
      </c>
      <c r="J43" s="20">
        <v>7</v>
      </c>
      <c r="K43" s="20"/>
      <c r="L43" s="25"/>
      <c r="M43" s="59"/>
    </row>
    <row r="44" spans="1:13" ht="12.75">
      <c r="A44" s="3" t="s">
        <v>9</v>
      </c>
      <c r="B44" s="3"/>
      <c r="C44" s="3"/>
      <c r="D44" s="3"/>
      <c r="E44" s="1"/>
      <c r="F44" s="8">
        <f>F41+F43</f>
        <v>68779.78</v>
      </c>
      <c r="J44" s="20">
        <v>8</v>
      </c>
      <c r="K44" s="20"/>
      <c r="L44" s="25"/>
      <c r="M44" s="59"/>
    </row>
    <row r="45" spans="10:13" ht="12.75">
      <c r="J45" s="20">
        <v>9</v>
      </c>
      <c r="K45" s="20"/>
      <c r="L45" s="25"/>
      <c r="M45" s="42"/>
    </row>
    <row r="46" spans="2:13" ht="12.75">
      <c r="B46" s="1" t="s">
        <v>10</v>
      </c>
      <c r="C46" s="1"/>
      <c r="J46" s="20">
        <v>10</v>
      </c>
      <c r="K46" s="50"/>
      <c r="L46" s="51"/>
      <c r="M46" s="51"/>
    </row>
    <row r="47" spans="10:13" ht="12.75">
      <c r="J47" s="20">
        <v>11</v>
      </c>
      <c r="K47" s="50"/>
      <c r="L47" s="51"/>
      <c r="M47" s="47"/>
    </row>
    <row r="48" spans="1:13" ht="12.75">
      <c r="A48" s="4" t="s">
        <v>11</v>
      </c>
      <c r="B48" s="4"/>
      <c r="C48" s="4"/>
      <c r="D48" s="4"/>
      <c r="E48" s="4"/>
      <c r="F48" s="4"/>
      <c r="J48" s="20">
        <v>12</v>
      </c>
      <c r="K48" s="50"/>
      <c r="L48" s="51"/>
      <c r="M48" s="47"/>
    </row>
    <row r="49" spans="1:13" ht="12.75">
      <c r="A49" t="s">
        <v>12</v>
      </c>
      <c r="F49" s="11">
        <f>6729.8*1.302</f>
        <v>8762.1996</v>
      </c>
      <c r="J49" s="20">
        <v>13</v>
      </c>
      <c r="K49" s="50"/>
      <c r="L49" s="51"/>
      <c r="M49" s="47"/>
    </row>
    <row r="50" spans="1:13" ht="12.75">
      <c r="A50" s="6" t="s">
        <v>15</v>
      </c>
      <c r="F50" s="5">
        <f>2727*1.302</f>
        <v>3550.554</v>
      </c>
      <c r="J50" s="20">
        <v>14</v>
      </c>
      <c r="K50" s="50"/>
      <c r="L50" s="51"/>
      <c r="M50" s="47"/>
    </row>
    <row r="51" spans="1:13" ht="12.75">
      <c r="A51" s="60" t="s">
        <v>81</v>
      </c>
      <c r="B51" s="57"/>
      <c r="C51" s="57"/>
      <c r="D51" s="57"/>
      <c r="E51" s="61">
        <v>0</v>
      </c>
      <c r="F51" s="58">
        <f>E51*E33</f>
        <v>0</v>
      </c>
      <c r="J51" s="20">
        <v>15</v>
      </c>
      <c r="K51" s="20"/>
      <c r="L51" s="25"/>
      <c r="M51" s="42"/>
    </row>
    <row r="52" spans="1:13" ht="12.75">
      <c r="A52" s="10" t="s">
        <v>34</v>
      </c>
      <c r="F52" s="32">
        <f>F49+F50+F51</f>
        <v>12312.7536</v>
      </c>
      <c r="J52" s="20">
        <v>16</v>
      </c>
      <c r="K52" s="20"/>
      <c r="L52" s="25"/>
      <c r="M52" s="42"/>
    </row>
    <row r="53" spans="1:13" ht="12.75">
      <c r="A53" s="4" t="s">
        <v>16</v>
      </c>
      <c r="J53" s="20">
        <v>17</v>
      </c>
      <c r="K53" s="20"/>
      <c r="L53" s="25"/>
      <c r="M53" s="42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18</v>
      </c>
      <c r="K54" s="20"/>
      <c r="L54" s="25"/>
      <c r="M54" s="42"/>
    </row>
    <row r="55" spans="1:13" ht="12.75">
      <c r="A55" t="s">
        <v>77</v>
      </c>
      <c r="B55">
        <v>929.3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19</v>
      </c>
      <c r="K55" s="20"/>
      <c r="L55" s="25"/>
      <c r="M55" s="42"/>
    </row>
    <row r="56" spans="1:13" ht="12.75">
      <c r="A56" s="10" t="s">
        <v>17</v>
      </c>
      <c r="B56" s="10"/>
      <c r="C56" s="10"/>
      <c r="F56" s="32">
        <f>SUM(F54:F55)</f>
        <v>0</v>
      </c>
      <c r="J56" s="20">
        <v>20</v>
      </c>
      <c r="K56" s="20"/>
      <c r="L56" s="25"/>
      <c r="M56" s="42"/>
    </row>
    <row r="57" spans="1:13" ht="12.75">
      <c r="A57" s="4" t="s">
        <v>18</v>
      </c>
      <c r="B57" s="4"/>
      <c r="J57" s="20">
        <v>21</v>
      </c>
      <c r="K57" s="20"/>
      <c r="L57" s="64"/>
      <c r="M57" s="42"/>
    </row>
    <row r="58" spans="1:13" ht="12.75">
      <c r="A58" t="s">
        <v>19</v>
      </c>
      <c r="C58" s="49">
        <v>294676</v>
      </c>
      <c r="D58">
        <v>224780.8</v>
      </c>
      <c r="E58">
        <v>3431.7</v>
      </c>
      <c r="F58" s="35">
        <f>C58/D58*E58</f>
        <v>4498.781164583452</v>
      </c>
      <c r="J58" s="20">
        <v>22</v>
      </c>
      <c r="K58" s="20"/>
      <c r="L58" s="25"/>
      <c r="M58" s="42"/>
    </row>
    <row r="59" spans="1:13" ht="12.75">
      <c r="A59" t="s">
        <v>20</v>
      </c>
      <c r="F59" s="35">
        <f>M20</f>
        <v>1893.6026558400004</v>
      </c>
      <c r="J59" s="20">
        <v>23</v>
      </c>
      <c r="K59" s="20"/>
      <c r="L59" s="25"/>
      <c r="M59" s="42"/>
    </row>
    <row r="60" spans="1:13" ht="12.75">
      <c r="A60" t="s">
        <v>21</v>
      </c>
      <c r="F60" s="11">
        <f>M33</f>
        <v>23577.542803962002</v>
      </c>
      <c r="J60" s="20"/>
      <c r="K60" s="20"/>
      <c r="L60" s="31" t="s">
        <v>65</v>
      </c>
      <c r="M60" s="28">
        <f>SUM(M37:M59)</f>
        <v>0</v>
      </c>
    </row>
    <row r="61" spans="1:6" ht="12.75">
      <c r="A61" t="s">
        <v>73</v>
      </c>
      <c r="F61" s="5">
        <f>0*600*1.302</f>
        <v>0</v>
      </c>
    </row>
    <row r="62" spans="1:6" ht="12.75">
      <c r="A62" t="s">
        <v>22</v>
      </c>
      <c r="F62" s="5">
        <f>M60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3431.7</v>
      </c>
      <c r="C65" t="s">
        <v>13</v>
      </c>
      <c r="D65" s="11">
        <v>0.24</v>
      </c>
      <c r="E65" t="s">
        <v>14</v>
      </c>
      <c r="F65" s="11">
        <f>B65*D65</f>
        <v>823.608</v>
      </c>
    </row>
    <row r="66" spans="1:6" s="49" customFormat="1" ht="12.75">
      <c r="A66" s="57" t="s">
        <v>130</v>
      </c>
      <c r="B66" s="57"/>
      <c r="C66" s="57"/>
      <c r="D66" s="58"/>
      <c r="E66" s="57"/>
      <c r="F66" s="58">
        <v>0</v>
      </c>
    </row>
    <row r="67" spans="1:6" ht="12.75">
      <c r="A67" s="57" t="s">
        <v>82</v>
      </c>
      <c r="B67" s="57"/>
      <c r="C67" s="57"/>
      <c r="D67" s="58">
        <v>0</v>
      </c>
      <c r="E67" s="57"/>
      <c r="F67" s="58">
        <f>D67*E33</f>
        <v>0</v>
      </c>
    </row>
    <row r="68" spans="1:6" ht="12.75">
      <c r="A68" s="10" t="s">
        <v>25</v>
      </c>
      <c r="B68" s="10"/>
      <c r="C68" s="10"/>
      <c r="F68" s="32">
        <f>SUM(F58:F67)</f>
        <v>30793.534624385455</v>
      </c>
    </row>
    <row r="69" ht="12.75">
      <c r="A69" s="4" t="s">
        <v>26</v>
      </c>
    </row>
    <row r="70" spans="1:6" ht="12.75">
      <c r="A70" t="s">
        <v>27</v>
      </c>
      <c r="B70">
        <v>3431.7</v>
      </c>
      <c r="C70" t="s">
        <v>71</v>
      </c>
      <c r="D70" s="5">
        <v>0.24</v>
      </c>
      <c r="E70" t="s">
        <v>14</v>
      </c>
      <c r="F70" s="11">
        <f>B70*D70</f>
        <v>823.608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3431.7</v>
      </c>
      <c r="C73" t="s">
        <v>13</v>
      </c>
      <c r="D73" s="11">
        <v>0.91</v>
      </c>
      <c r="E73" t="s">
        <v>14</v>
      </c>
      <c r="F73" s="11">
        <f>B73*D73</f>
        <v>3122.8469999999998</v>
      </c>
    </row>
    <row r="74" spans="1:6" ht="12.75">
      <c r="A74" s="10" t="s">
        <v>29</v>
      </c>
      <c r="F74" s="32">
        <f>F70+F73</f>
        <v>3946.455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3431.7</v>
      </c>
      <c r="C77" t="s">
        <v>13</v>
      </c>
      <c r="D77" s="11">
        <v>2.23</v>
      </c>
      <c r="E77" t="s">
        <v>14</v>
      </c>
      <c r="F77" s="11">
        <f>B77*D77</f>
        <v>7652.691</v>
      </c>
    </row>
    <row r="78" spans="1:6" ht="12.75">
      <c r="A78" s="10" t="s">
        <v>32</v>
      </c>
      <c r="F78" s="32">
        <f>SUM(F77)</f>
        <v>7652.691</v>
      </c>
    </row>
    <row r="79" spans="1:6" ht="12.75">
      <c r="A79" s="62" t="s">
        <v>76</v>
      </c>
      <c r="B79" s="57"/>
      <c r="C79" s="57"/>
      <c r="D79" s="61">
        <v>0</v>
      </c>
      <c r="E79" s="57"/>
      <c r="F79" s="63">
        <f>D79*E33</f>
        <v>0</v>
      </c>
    </row>
    <row r="80" spans="1:6" ht="12.75">
      <c r="A80" s="1" t="s">
        <v>33</v>
      </c>
      <c r="B80" s="1"/>
      <c r="F80" s="32">
        <f>F52+F56+F68+F74+F78+F79</f>
        <v>54705.434224385455</v>
      </c>
    </row>
    <row r="81" spans="1:9" ht="12.75">
      <c r="A81" s="1" t="s">
        <v>124</v>
      </c>
      <c r="B81" s="36"/>
      <c r="C81" s="36">
        <v>0.058</v>
      </c>
      <c r="D81" s="1"/>
      <c r="E81" s="1"/>
      <c r="F81" s="32">
        <f>F80*5.8%</f>
        <v>3172.915185014356</v>
      </c>
      <c r="I81" s="7"/>
    </row>
    <row r="82" spans="1:9" ht="12.75">
      <c r="A82" s="1"/>
      <c r="B82" s="36" t="s">
        <v>127</v>
      </c>
      <c r="C82" s="36"/>
      <c r="D82" s="1"/>
      <c r="E82" s="55"/>
      <c r="F82" s="56">
        <v>3381</v>
      </c>
      <c r="I82" s="7"/>
    </row>
    <row r="83" spans="1:9" ht="12.75">
      <c r="A83" s="1"/>
      <c r="B83" s="36" t="s">
        <v>128</v>
      </c>
      <c r="C83" s="36"/>
      <c r="D83" s="1"/>
      <c r="E83" s="55"/>
      <c r="F83" s="56">
        <v>619.08</v>
      </c>
      <c r="I83" s="7"/>
    </row>
    <row r="84" spans="1:9" ht="12.75">
      <c r="A84" s="1"/>
      <c r="B84" s="36" t="s">
        <v>129</v>
      </c>
      <c r="C84" s="36"/>
      <c r="D84" s="1"/>
      <c r="E84" s="55"/>
      <c r="F84" s="56">
        <v>2951.75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64830.17940939981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44348</v>
      </c>
      <c r="C87" s="40">
        <v>-1110496</v>
      </c>
      <c r="D87" s="44">
        <f>F44</f>
        <v>68779.78</v>
      </c>
      <c r="E87" s="44">
        <f>F85</f>
        <v>64830.17940939981</v>
      </c>
      <c r="F87" s="45">
        <f>C87+D87-E87</f>
        <v>-1106546.3994093998</v>
      </c>
    </row>
    <row r="89" spans="1:6" ht="13.5" thickBot="1">
      <c r="A89" t="s">
        <v>109</v>
      </c>
      <c r="C89" s="53">
        <v>44348</v>
      </c>
      <c r="D89" s="8" t="s">
        <v>110</v>
      </c>
      <c r="E89" s="53">
        <v>44377</v>
      </c>
      <c r="F89" t="s">
        <v>111</v>
      </c>
    </row>
    <row r="90" spans="1:7" ht="13.5" thickBot="1">
      <c r="A90" t="s">
        <v>112</v>
      </c>
      <c r="F90" s="54">
        <f>E87</f>
        <v>64830.17940939981</v>
      </c>
      <c r="G90" t="s">
        <v>14</v>
      </c>
    </row>
    <row r="91" ht="12.75">
      <c r="A91" t="s">
        <v>113</v>
      </c>
    </row>
    <row r="92" ht="12.75">
      <c r="A92" t="s">
        <v>114</v>
      </c>
    </row>
    <row r="93" ht="12.75">
      <c r="A93" t="s">
        <v>115</v>
      </c>
    </row>
    <row r="94" ht="12.75">
      <c r="A94" t="s">
        <v>116</v>
      </c>
    </row>
    <row r="95" ht="12.75">
      <c r="A95" t="s">
        <v>117</v>
      </c>
    </row>
    <row r="96" ht="12.75">
      <c r="A96" t="s">
        <v>118</v>
      </c>
    </row>
    <row r="97" ht="12.75">
      <c r="A97" t="s">
        <v>119</v>
      </c>
    </row>
    <row r="99" ht="12.75">
      <c r="B99" t="s">
        <v>120</v>
      </c>
    </row>
    <row r="101" ht="12.75">
      <c r="A101" t="s">
        <v>121</v>
      </c>
    </row>
    <row r="104" ht="12.75">
      <c r="A104" t="s">
        <v>122</v>
      </c>
    </row>
    <row r="107" ht="12.75">
      <c r="A107" t="s">
        <v>123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2017-08-21T12:47:09Z</cp:lastPrinted>
  <dcterms:created xsi:type="dcterms:W3CDTF">2008-08-18T07:30:19Z</dcterms:created>
  <dcterms:modified xsi:type="dcterms:W3CDTF">2021-10-06T08:21:53Z</dcterms:modified>
  <cp:category/>
  <cp:version/>
  <cp:contentType/>
  <cp:contentStatus/>
</cp:coreProperties>
</file>