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<sst xmlns="http://schemas.openxmlformats.org/spreadsheetml/2006/main" count="172" uniqueCount="143">
  <si>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</si>
  <si>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</si>
  <si>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</si>
  <si>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</si>
  <si>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</si>
  <si>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</si>
  <si>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</si>
  <si>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</si>
  <si>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</si>
  <si>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</si>
  <si>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</si>
  <si>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</si>
  <si>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</si>
  <si>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</si>
  <si>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</si>
  <si>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</si>
  <si>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</si>
  <si>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</si>
  <si>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</si>
  <si>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</si>
  <si>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</si>
  <si>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</si>
  <si>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</si>
  <si>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</si>
  <si>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</si>
  <si>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</si>
  <si>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</si>
  <si>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</si>
  <si>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</si>
  <si>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</si>
  <si>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</si>
  <si>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</si>
  <si>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</si>
  <si>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</si>
  <si>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</si>
  <si>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</si>
  <si>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</si>
  <si>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</si>
  <si>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</si>
  <si>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</si>
  <si>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</si>
  <si>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</si>
  <si>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</si>
  <si>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</si>
  <si>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</si>
  <si>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</si>
  <si>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</si>
  <si>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</si>
  <si>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</si>
  <si>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</si>
  <si>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</si>
  <si>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</si>
  <si>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</si>
  <si>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</si>
  <si>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</si>
  <si>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</si>
  <si>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</si>
  <si>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</si>
  <si>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</si>
  <si>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</si>
  <si>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</si>
  <si>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</si>
  <si>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</si>
  <si>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</si>
  <si>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</si>
  <si>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</si>
  <si>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</si>
  <si>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</si>
  <si>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</si>
  <si>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</si>
  <si>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</si>
  <si>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</si>
  <si>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</si>
  <si>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</si>
  <si>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</si>
  <si>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</si>
  <si>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</si>
  <si>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</si>
  <si>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</si>
  <si>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</si>
  <si>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</si>
  <si>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</si>
  <si>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</si>
  <si>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</si>
  <si>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</si>
  <si>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</si>
  <si>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</si>
  <si>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</si>
  <si>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</si>
  <si>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</si>
  <si>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</si>
  <si>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</si>
  <si>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</si>
  <si>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</si>
  <si>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</si>
  <si>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</si>
  <si>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</si>
  <si>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</si>
  <si>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</si>
  <si>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</si>
  <si>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</si>
  <si>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</si>
  <si>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</si>
  <si>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</si>
  <si>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</si>
  <si>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</si>
  <si>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</si>
  <si>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</si>
  <si>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</si>
  <si>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</si>
  <si>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</si>
  <si>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</si>
  <si>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</si>
  <si>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</si>
  <si>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</si>
  <si>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</si>
  <si>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</si>
  <si>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</si>
  <si>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</si>
  <si>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</si>
  <si>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</si>
  <si>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</si>
  <si>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</si>
  <si>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</si>
  <si>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</si>
  <si>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</si>
  <si>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</si>
  <si>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</si>
  <si>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</si>
  <si>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</si>
  <si>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</si>
  <si>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2021г.</t>
  </si>
  <si>
    <t>марта</t>
  </si>
  <si>
    <t>за   март  2021 г.</t>
  </si>
  <si>
    <t>ост.на 01.04</t>
  </si>
  <si>
    <t>установка заглушки (1шт) п-д2 подвал</t>
  </si>
  <si>
    <t>заглушка 110</t>
  </si>
  <si>
    <t>1шт</t>
  </si>
  <si>
    <t>полуотвод 110</t>
  </si>
  <si>
    <t>манжета 110</t>
  </si>
  <si>
    <t>тройник пвх</t>
  </si>
  <si>
    <t>смена сгона д 32 (1шт)</t>
  </si>
  <si>
    <t>сгон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</si>
</sst>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1">
      <selection activeCell="D88" sqref="D88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3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369.1273899600001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848.78445036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1.12</v>
      </c>
      <c r="M24" s="31">
        <f>L24*160.174*1.302*1.15</f>
        <v>268.60795382400005</v>
      </c>
    </row>
    <row r="25" spans="1:13" ht="12.75">
      <c r="A25" t="s">
        <v>105</v>
      </c>
      <c r="J25" s="20">
        <v>2</v>
      </c>
      <c r="K25" s="20" t="s">
        <v>141</v>
      </c>
      <c r="L25" s="47">
        <v>0.416</v>
      </c>
      <c r="M25" s="31">
        <f aca="true" t="shared" si="1" ref="M25:M35">L25*160.174*1.302*1.15</f>
        <v>99.76866856320001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1.536</v>
      </c>
      <c r="M36" s="32">
        <f>SUM(M24:M35)</f>
        <v>368.3766223872001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55462.09</v>
      </c>
      <c r="J40" s="20">
        <v>1</v>
      </c>
      <c r="K40" s="20" t="s">
        <v>136</v>
      </c>
      <c r="L40" s="25" t="s">
        <v>137</v>
      </c>
      <c r="M40" s="25">
        <v>32.22</v>
      </c>
    </row>
    <row r="41" spans="1:13" ht="12.75">
      <c r="A41" t="s">
        <v>7</v>
      </c>
      <c r="F41" s="5">
        <v>39182.08</v>
      </c>
      <c r="J41" s="20">
        <v>2</v>
      </c>
      <c r="K41" s="20" t="s">
        <v>138</v>
      </c>
      <c r="L41" s="23" t="s">
        <v>137</v>
      </c>
      <c r="M41" s="23">
        <v>90</v>
      </c>
    </row>
    <row r="42" spans="2:13" ht="12.75">
      <c r="B42" t="s">
        <v>8</v>
      </c>
      <c r="F42" s="9">
        <f>F41/F40</f>
        <v>0.7064659842425701</v>
      </c>
      <c r="J42" s="20">
        <v>3</v>
      </c>
      <c r="K42" s="20" t="s">
        <v>139</v>
      </c>
      <c r="L42" s="23" t="s">
        <v>137</v>
      </c>
      <c r="M42" s="23">
        <v>43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140</v>
      </c>
      <c r="L43" s="23" t="s">
        <v>137</v>
      </c>
      <c r="M43" s="23">
        <v>158.68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40082.08</v>
      </c>
      <c r="J44" s="20">
        <v>5</v>
      </c>
      <c r="K44" s="20" t="s">
        <v>142</v>
      </c>
      <c r="L44" s="23" t="s">
        <v>137</v>
      </c>
      <c r="M44" s="23">
        <v>57.36</v>
      </c>
    </row>
    <row r="45" spans="10:13" ht="12.75">
      <c r="J45" s="20">
        <v>6</v>
      </c>
      <c r="K45" s="20" t="s">
        <v>140</v>
      </c>
      <c r="L45" s="23" t="s">
        <v>137</v>
      </c>
      <c r="M45" s="23">
        <v>12</v>
      </c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7374*1.302</f>
        <v>9600.948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2182*1.302</f>
        <v>2840.964</v>
      </c>
      <c r="J50" s="20"/>
      <c r="K50" s="20"/>
      <c r="L50" s="34" t="s">
        <v>65</v>
      </c>
      <c r="M50" s="35">
        <f>SUM(M40:M49)</f>
        <v>393.26</v>
      </c>
    </row>
    <row r="51" spans="1:6" ht="12.75">
      <c r="A51" s="55" t="s">
        <v>82</v>
      </c>
      <c r="B51" s="56"/>
      <c r="C51" s="56"/>
      <c r="D51" s="56"/>
      <c r="E51" s="57">
        <v>0</v>
      </c>
      <c r="F51" s="58">
        <f>E51*E33</f>
        <v>0</v>
      </c>
    </row>
    <row r="52" spans="1:6" ht="12.75">
      <c r="A52" s="10" t="s">
        <v>34</v>
      </c>
      <c r="D52" s="5"/>
      <c r="F52" s="33">
        <f>F49+F50+F51</f>
        <v>12441.912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0.5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304687</v>
      </c>
      <c r="D58">
        <v>224780.8</v>
      </c>
      <c r="E58">
        <v>3169.4</v>
      </c>
      <c r="F58" s="36">
        <f>C58/D58*E58</f>
        <v>4296.074121099311</v>
      </c>
    </row>
    <row r="59" spans="1:6" ht="12.75">
      <c r="A59" t="s">
        <v>20</v>
      </c>
      <c r="F59" s="36">
        <f>M20</f>
        <v>848.78445036</v>
      </c>
    </row>
    <row r="60" spans="1:6" ht="12.75">
      <c r="A60" t="s">
        <v>21</v>
      </c>
      <c r="F60" s="11">
        <f>M36</f>
        <v>368.3766223872001</v>
      </c>
    </row>
    <row r="61" spans="1:6" ht="12.75">
      <c r="A61" t="s">
        <v>72</v>
      </c>
      <c r="F61" s="5">
        <f>3*600*1.302</f>
        <v>2343.6</v>
      </c>
    </row>
    <row r="62" spans="1:6" ht="12.75">
      <c r="A62" t="s">
        <v>22</v>
      </c>
      <c r="F62" s="5">
        <f>M50</f>
        <v>393.26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0.33</v>
      </c>
      <c r="E65" t="s">
        <v>14</v>
      </c>
      <c r="F65" s="46">
        <f>B65*D65</f>
        <v>919.413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6" t="s">
        <v>83</v>
      </c>
      <c r="B67" s="56"/>
      <c r="C67" s="56"/>
      <c r="D67" s="58">
        <v>0</v>
      </c>
      <c r="E67" s="56"/>
      <c r="F67" s="58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9169.508193846512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0.24</v>
      </c>
      <c r="E70" t="s">
        <v>14</v>
      </c>
      <c r="F70" s="46">
        <f>B70*D70</f>
        <v>668.664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1.35</v>
      </c>
      <c r="E73" t="s">
        <v>14</v>
      </c>
      <c r="F73" s="11">
        <f>B73*D73</f>
        <v>3761.235</v>
      </c>
    </row>
    <row r="74" spans="1:6" ht="12.75">
      <c r="A74" s="10" t="s">
        <v>29</v>
      </c>
      <c r="F74" s="33">
        <f>F70+F73</f>
        <v>4429.899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3.03</v>
      </c>
      <c r="E77" t="s">
        <v>14</v>
      </c>
      <c r="F77" s="11">
        <f>B77*D77</f>
        <v>8441.883</v>
      </c>
    </row>
    <row r="78" spans="1:6" ht="12.75">
      <c r="A78" s="10" t="s">
        <v>32</v>
      </c>
      <c r="F78" s="33">
        <f>SUM(F77)</f>
        <v>8441.883</v>
      </c>
    </row>
    <row r="79" spans="1:6" ht="12.75">
      <c r="A79" s="59" t="s">
        <v>77</v>
      </c>
      <c r="B79" s="56"/>
      <c r="C79" s="56"/>
      <c r="D79" s="57">
        <v>0</v>
      </c>
      <c r="E79" s="56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34483.20219384651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2000.0257272430974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6631.56</v>
      </c>
      <c r="I82" s="7"/>
    </row>
    <row r="83" spans="1:9" ht="12.75">
      <c r="A83" s="1"/>
      <c r="B83" s="37" t="s">
        <v>129</v>
      </c>
      <c r="C83" s="37"/>
      <c r="D83" s="1"/>
      <c r="E83" s="53"/>
      <c r="F83" s="54">
        <v>33.18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v>181.65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43329.61792108961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44256</v>
      </c>
      <c r="C87" s="41">
        <v>-304404</v>
      </c>
      <c r="D87" s="44">
        <f>F44</f>
        <v>40082.08</v>
      </c>
      <c r="E87" s="44">
        <f>F85</f>
        <v>43329.61792108961</v>
      </c>
      <c r="F87" s="45">
        <f>C87+D87-E87</f>
        <v>-307651.53792108956</v>
      </c>
    </row>
    <row r="89" spans="1:6" ht="13.5" thickBot="1">
      <c r="A89" t="s">
        <v>110</v>
      </c>
      <c r="C89" s="50">
        <v>44256</v>
      </c>
      <c r="D89" s="8" t="s">
        <v>111</v>
      </c>
      <c r="E89" s="50">
        <v>44286</v>
      </c>
      <c r="F89" t="s">
        <v>112</v>
      </c>
    </row>
    <row r="90" spans="1:7" ht="13.5" thickBot="1">
      <c r="A90" t="s">
        <v>113</v>
      </c>
      <c r="F90" s="51">
        <f>E87</f>
        <v>43329.61792108961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2017-08-21T12:45:35Z</cp:lastPrinted>
  <dcterms:created xsi:type="dcterms:W3CDTF">2008-08-18T07:30:19Z</dcterms:created>
  <dcterms:modified xsi:type="dcterms:W3CDTF">2022-02-09T08:55:16Z</dcterms:modified>
  <cp:category/>
  <cp:version/>
  <cp:contentType/>
  <cp:contentStatus/>
</cp:coreProperties>
</file>