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<sst xmlns="http://schemas.openxmlformats.org/spreadsheetml/2006/main" count="168" uniqueCount="143">
  <si>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</si>
  <si>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</si>
  <si>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</si>
  <si>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</si>
  <si>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</si>
  <si>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</si>
  <si>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</si>
  <si>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</si>
  <si>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</si>
  <si>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</si>
  <si>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</si>
  <si>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</si>
  <si>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</si>
  <si>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</si>
  <si>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</si>
  <si>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</si>
  <si>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</si>
  <si>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</si>
  <si>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</si>
  <si>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</si>
  <si>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</si>
  <si>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</si>
  <si>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</si>
  <si>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</si>
  <si>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</si>
  <si>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</si>
  <si>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</si>
  <si>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</si>
  <si>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</si>
  <si>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</si>
  <si>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</si>
  <si>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</si>
  <si>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</si>
  <si>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</si>
  <si>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</si>
  <si>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</si>
  <si>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</si>
  <si>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</si>
  <si>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</si>
  <si>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</si>
  <si>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</si>
  <si>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</si>
  <si>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</si>
  <si>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</si>
  <si>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</si>
  <si>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</si>
  <si>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</si>
  <si>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</si>
  <si>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</si>
  <si>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</si>
  <si>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</si>
  <si>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</si>
  <si>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</si>
  <si>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</si>
  <si>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</si>
  <si>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</si>
  <si>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</si>
  <si>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</si>
  <si>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</si>
  <si>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</si>
  <si>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</si>
  <si>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</si>
  <si>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</si>
  <si>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</si>
  <si>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</si>
  <si>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</si>
  <si>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</si>
  <si>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</si>
  <si>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</si>
  <si>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</si>
  <si>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</si>
  <si>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</si>
  <si>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</si>
  <si>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</si>
  <si>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</si>
  <si>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</si>
  <si>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</si>
  <si>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</si>
  <si>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</si>
  <si>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</si>
  <si>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</si>
  <si>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</si>
  <si>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</si>
  <si>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</si>
  <si>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</si>
  <si>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</si>
  <si>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</si>
  <si>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</si>
  <si>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</si>
  <si>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</si>
  <si>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</si>
  <si>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</si>
  <si>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</si>
  <si>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</si>
  <si>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</si>
  <si>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</si>
  <si>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</si>
  <si>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</si>
  <si>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</si>
  <si>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</si>
  <si>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</si>
  <si>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</si>
  <si>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</si>
  <si>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</si>
  <si>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</si>
  <si>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</si>
  <si>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</si>
  <si>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</si>
  <si>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</si>
  <si>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</si>
  <si>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</si>
  <si>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</si>
  <si>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</si>
  <si>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</si>
  <si>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</si>
  <si>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</si>
  <si>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</si>
  <si>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</si>
  <si>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</si>
  <si>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</si>
  <si>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</si>
  <si>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</si>
  <si>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</si>
  <si>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</si>
  <si>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</si>
  <si>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</si>
  <si>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</si>
  <si>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</si>
  <si>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</si>
  <si>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</si>
  <si>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</si>
  <si>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</si>
  <si>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2021г.</t>
  </si>
  <si>
    <t>апреля</t>
  </si>
  <si>
    <t>за   апрель  2021 г.</t>
  </si>
  <si>
    <t>ост.на 01.05</t>
  </si>
  <si>
    <t xml:space="preserve">ремонт эл.щита </t>
  </si>
  <si>
    <t>вн 32</t>
  </si>
  <si>
    <t>1шт</t>
  </si>
  <si>
    <t>дин рейка</t>
  </si>
  <si>
    <t>провод</t>
  </si>
  <si>
    <t>2мп</t>
  </si>
  <si>
    <t>азс 16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</si>
</sst>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L6*160.174*1.302</f>
        <v>494.2553187600001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10.38</v>
      </c>
      <c r="M20" s="33">
        <f>SUM(M6:M19)</f>
        <v>2164.7131682400004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4.83</v>
      </c>
      <c r="M24" s="32">
        <f aca="true" t="shared" si="1" ref="M24:M34">L24*160.174*1.302*1.15</f>
        <v>1158.371800866</v>
      </c>
    </row>
    <row r="25" spans="1:13" ht="12.75">
      <c r="A25" t="s">
        <v>106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4.83</v>
      </c>
      <c r="M35" s="33">
        <f>SUM(M24:M34)</f>
        <v>1158.371800866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327.79</v>
      </c>
    </row>
    <row r="40" spans="1:13" ht="12.75">
      <c r="A40" s="2" t="s">
        <v>6</v>
      </c>
      <c r="F40" s="11">
        <f>39675.98-899.45</f>
        <v>38776.530000000006</v>
      </c>
      <c r="J40" s="20">
        <v>2</v>
      </c>
      <c r="K40" s="20" t="s">
        <v>139</v>
      </c>
      <c r="L40" s="25" t="s">
        <v>138</v>
      </c>
      <c r="M40" s="25">
        <v>34.67</v>
      </c>
    </row>
    <row r="41" spans="1:13" ht="12.75">
      <c r="A41" t="s">
        <v>7</v>
      </c>
      <c r="F41" s="5">
        <v>25955.62</v>
      </c>
      <c r="J41" s="20">
        <v>3</v>
      </c>
      <c r="K41" s="20" t="s">
        <v>140</v>
      </c>
      <c r="L41" s="25" t="s">
        <v>141</v>
      </c>
      <c r="M41" s="25">
        <f>2*39.3</f>
        <v>78.6</v>
      </c>
    </row>
    <row r="42" spans="2:13" ht="12.75">
      <c r="B42" t="s">
        <v>8</v>
      </c>
      <c r="F42" s="9">
        <f>F41/F40</f>
        <v>0.6693641746695744</v>
      </c>
      <c r="J42" s="20">
        <v>4</v>
      </c>
      <c r="K42" s="20" t="s">
        <v>142</v>
      </c>
      <c r="L42" s="25" t="s">
        <v>138</v>
      </c>
      <c r="M42" s="25">
        <v>92.51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27110.62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4744.04*1.302</f>
        <v>6176.7400800000005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0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6176.7400800000005</v>
      </c>
      <c r="J52" s="20"/>
      <c r="K52" s="20"/>
      <c r="L52" s="30" t="s">
        <v>65</v>
      </c>
      <c r="M52" s="33">
        <f>SUM(M39:M51)</f>
        <v>533.57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295302</v>
      </c>
      <c r="D58">
        <v>224780.8</v>
      </c>
      <c r="E58">
        <v>2042.8</v>
      </c>
      <c r="F58" s="34">
        <f>C58/D58*E58</f>
        <v>2683.6941838448834</v>
      </c>
    </row>
    <row r="59" spans="1:6" ht="12.75">
      <c r="A59" t="s">
        <v>20</v>
      </c>
      <c r="F59" s="34">
        <f>M20</f>
        <v>2164.7131682400004</v>
      </c>
    </row>
    <row r="60" spans="1:6" ht="12.75">
      <c r="A60" t="s">
        <v>21</v>
      </c>
      <c r="F60" s="11">
        <f>M35</f>
        <v>1158.371800866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533.57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0.47</v>
      </c>
      <c r="E65" s="44" t="s">
        <v>14</v>
      </c>
      <c r="F65" s="45">
        <f>B65*D65</f>
        <v>960.1159999999999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7500.465152950883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0.55</v>
      </c>
      <c r="E73" t="s">
        <v>14</v>
      </c>
      <c r="F73" s="11">
        <f>B73*D73</f>
        <v>1123.54</v>
      </c>
    </row>
    <row r="74" spans="1:6" ht="12.75">
      <c r="A74" s="4" t="s">
        <v>29</v>
      </c>
      <c r="F74" s="31">
        <f>F70+F73</f>
        <v>1613.812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2.13</v>
      </c>
      <c r="E77" t="s">
        <v>14</v>
      </c>
      <c r="F77" s="11">
        <f>B77*D77</f>
        <v>4351.164</v>
      </c>
    </row>
    <row r="78" spans="1:6" ht="12.75">
      <c r="A78" s="4" t="s">
        <v>32</v>
      </c>
      <c r="F78" s="31">
        <f>SUM(F77)</f>
        <v>4351.164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19642.181232950883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1139.246511511151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1125.39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22090.807744462036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44287</v>
      </c>
      <c r="C87" s="40">
        <v>-654294</v>
      </c>
      <c r="D87" s="42">
        <f>F44</f>
        <v>27110.62</v>
      </c>
      <c r="E87" s="42">
        <f>F85</f>
        <v>22090.807744462036</v>
      </c>
      <c r="F87" s="43">
        <f>C87+D87-E87</f>
        <v>-649274.187744462</v>
      </c>
    </row>
    <row r="89" spans="1:6" ht="13.5" thickBot="1">
      <c r="A89" t="s">
        <v>112</v>
      </c>
      <c r="C89" s="49">
        <v>44287</v>
      </c>
      <c r="D89" s="8" t="s">
        <v>113</v>
      </c>
      <c r="E89" s="49">
        <v>44316</v>
      </c>
      <c r="F89" t="s">
        <v>114</v>
      </c>
    </row>
    <row r="90" spans="1:7" ht="13.5" thickBot="1">
      <c r="A90" t="s">
        <v>115</v>
      </c>
      <c r="F90" s="50">
        <f>E87</f>
        <v>22090.807744462036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2021-08-09T08:47:27Z</dcterms:modified>
  <cp:category/>
  <cp:version/>
  <cp:contentType/>
  <cp:contentStatus/>
</cp:coreProperties>
</file>