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<sst xmlns="http://schemas.openxmlformats.org/spreadsheetml/2006/main" count="179" uniqueCount="149">
  <si>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</si>
  <si>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</si>
  <si>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</si>
  <si>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</si>
  <si>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</si>
  <si>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</si>
  <si>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</si>
  <si>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</si>
  <si>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</si>
  <si>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</si>
  <si>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</si>
  <si>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</si>
  <si>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</si>
  <si>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</si>
  <si>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</si>
  <si>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</si>
  <si>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</si>
  <si>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</si>
  <si>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</si>
  <si>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</si>
  <si>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</si>
  <si>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</si>
  <si>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</si>
  <si>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</si>
  <si>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</si>
  <si>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</si>
  <si>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</si>
  <si>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</si>
  <si>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</si>
  <si>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</si>
  <si>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</si>
  <si>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</si>
  <si>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</si>
  <si>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</si>
  <si>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</si>
  <si>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</si>
  <si>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</si>
  <si>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</si>
  <si>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</si>
  <si>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</si>
  <si>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</si>
  <si>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</si>
  <si>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</si>
  <si>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</si>
  <si>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</si>
  <si>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</si>
  <si>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</si>
  <si>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</si>
  <si>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</si>
  <si>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</si>
  <si>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</si>
  <si>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</si>
  <si>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</si>
  <si>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</si>
  <si>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</si>
  <si>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</si>
  <si>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</si>
  <si>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</si>
  <si>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</si>
  <si>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</si>
  <si>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</si>
  <si>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</si>
  <si>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</si>
  <si>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</si>
  <si>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</si>
  <si>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</si>
  <si>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</si>
  <si>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</si>
  <si>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</si>
  <si>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</si>
  <si>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</si>
  <si>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</si>
  <si>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</si>
  <si>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</si>
  <si>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</si>
  <si>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</si>
  <si>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</si>
  <si>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</si>
  <si>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</si>
  <si>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</si>
  <si>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</si>
  <si>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</si>
  <si>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</si>
  <si>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</si>
  <si>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</si>
  <si>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</si>
  <si>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</si>
  <si>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</si>
  <si>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</si>
  <si>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</si>
  <si>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</si>
  <si>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</si>
  <si>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</si>
  <si>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</si>
  <si>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</si>
  <si>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</si>
  <si>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</si>
  <si>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</si>
  <si>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</si>
  <si>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</si>
  <si>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</si>
  <si>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</si>
  <si>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</si>
  <si>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</si>
  <si>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</si>
  <si>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</si>
  <si>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</si>
  <si>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</si>
  <si>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</si>
  <si>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</si>
  <si>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</si>
  <si>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</si>
  <si>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</si>
  <si>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</si>
  <si>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</si>
  <si>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</si>
  <si>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</si>
  <si>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</si>
  <si>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</si>
  <si>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</si>
  <si>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</si>
  <si>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</si>
  <si>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</si>
  <si>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</si>
  <si>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</si>
  <si>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</si>
  <si>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</si>
  <si>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</si>
  <si>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</si>
  <si>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</si>
  <si>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</si>
  <si>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</si>
  <si>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</si>
  <si>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</si>
  <si>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смена трубы д. 110 пвх (3мп) кв.13</t>
  </si>
  <si>
    <t>труба д 110 пвх 1мп</t>
  </si>
  <si>
    <t>1шт</t>
  </si>
  <si>
    <t>2шт</t>
  </si>
  <si>
    <t>труба д 110 пвх 2мп</t>
  </si>
  <si>
    <t>компенсатор 110</t>
  </si>
  <si>
    <t>ревизка 110</t>
  </si>
  <si>
    <t>тройник 110</t>
  </si>
  <si>
    <t>отвод 110</t>
  </si>
  <si>
    <t>трапер 110</t>
  </si>
  <si>
    <t>диск</t>
  </si>
  <si>
    <t xml:space="preserve">манжета </t>
  </si>
  <si>
    <t>смена ламп (7 шт) п-д1</t>
  </si>
  <si>
    <t>лампа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</si>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</sst>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51" sqref="M5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L6*160.174*1.302</f>
        <v>575.5884724800001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21.32</v>
      </c>
      <c r="M20" s="34">
        <f>SUM(M6:M19)</f>
        <v>4446.212403360001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0.03*146.9</f>
        <v>4.407</v>
      </c>
      <c r="M24" s="33">
        <f>L24*160.174*1.302*1.15</f>
        <v>1056.9243325914001</v>
      </c>
    </row>
    <row r="25" spans="1:13" ht="12.75">
      <c r="A25" t="s">
        <v>106</v>
      </c>
      <c r="J25" s="20">
        <v>2</v>
      </c>
      <c r="K25" s="20" t="s">
        <v>146</v>
      </c>
      <c r="L25" s="45">
        <v>0.49</v>
      </c>
      <c r="M25" s="33">
        <f aca="true" t="shared" si="1" ref="M25:M35">L25*160.174*1.302*1.15</f>
        <v>117.51597979799999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4.897</v>
      </c>
      <c r="M36" s="34">
        <f>SUM(M24:M35)</f>
        <v>1174.4403123894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53215.2</v>
      </c>
      <c r="J40" s="20">
        <v>1</v>
      </c>
      <c r="K40" s="20" t="s">
        <v>135</v>
      </c>
      <c r="L40" s="47" t="s">
        <v>136</v>
      </c>
      <c r="M40" s="25">
        <v>334.97</v>
      </c>
    </row>
    <row r="41" spans="1:13" ht="12.75">
      <c r="A41" t="s">
        <v>7</v>
      </c>
      <c r="F41" s="5">
        <v>48493.12</v>
      </c>
      <c r="J41" s="20">
        <v>2</v>
      </c>
      <c r="K41" s="20" t="s">
        <v>138</v>
      </c>
      <c r="L41" s="25" t="s">
        <v>136</v>
      </c>
      <c r="M41" s="25">
        <v>548.63</v>
      </c>
    </row>
    <row r="42" spans="2:13" ht="12.75">
      <c r="B42" t="s">
        <v>8</v>
      </c>
      <c r="F42" s="9">
        <f>F41/F40</f>
        <v>0.91126445075843</v>
      </c>
      <c r="J42" s="20">
        <v>3</v>
      </c>
      <c r="K42" s="20" t="s">
        <v>139</v>
      </c>
      <c r="L42" s="25" t="s">
        <v>136</v>
      </c>
      <c r="M42" s="25">
        <v>137.91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140</v>
      </c>
      <c r="L43" s="25" t="s">
        <v>136</v>
      </c>
      <c r="M43" s="25">
        <v>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49393.12</v>
      </c>
      <c r="J44" s="20">
        <v>5</v>
      </c>
      <c r="K44" s="20" t="s">
        <v>141</v>
      </c>
      <c r="L44" s="25" t="s">
        <v>137</v>
      </c>
      <c r="M44" s="25">
        <f>2*164.15</f>
        <v>328.3</v>
      </c>
    </row>
    <row r="45" spans="10:13" ht="12.75">
      <c r="J45" s="20">
        <v>6</v>
      </c>
      <c r="K45" s="20" t="s">
        <v>142</v>
      </c>
      <c r="L45" s="25" t="s">
        <v>136</v>
      </c>
      <c r="M45" s="25">
        <v>90</v>
      </c>
    </row>
    <row r="46" spans="2:13" ht="12.75">
      <c r="B46" s="1" t="s">
        <v>10</v>
      </c>
      <c r="C46" s="1"/>
      <c r="J46" s="20">
        <v>7</v>
      </c>
      <c r="K46" s="20" t="s">
        <v>141</v>
      </c>
      <c r="L46" s="25" t="s">
        <v>136</v>
      </c>
      <c r="M46" s="25">
        <v>104</v>
      </c>
    </row>
    <row r="47" spans="10:13" ht="12.75">
      <c r="J47" s="20">
        <v>8</v>
      </c>
      <c r="K47" s="20" t="s">
        <v>143</v>
      </c>
      <c r="L47" s="25" t="s">
        <v>136</v>
      </c>
      <c r="M47" s="25">
        <v>200.65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144</v>
      </c>
      <c r="L48" s="25" t="s">
        <v>137</v>
      </c>
      <c r="M48" s="45">
        <f>2*29.5</f>
        <v>59</v>
      </c>
    </row>
    <row r="49" spans="1:13" ht="12.75">
      <c r="A49" t="s">
        <v>12</v>
      </c>
      <c r="F49" s="11">
        <f>5815*1.302</f>
        <v>7571.13</v>
      </c>
      <c r="J49" s="20">
        <v>10</v>
      </c>
      <c r="K49" s="20" t="s">
        <v>145</v>
      </c>
      <c r="L49" s="25" t="s">
        <v>137</v>
      </c>
      <c r="M49" s="25">
        <f>2*43</f>
        <v>86</v>
      </c>
    </row>
    <row r="50" spans="1:13" ht="12.75">
      <c r="A50" s="6" t="s">
        <v>15</v>
      </c>
      <c r="F50" s="11">
        <f>1745*1.302</f>
        <v>2271.9900000000002</v>
      </c>
      <c r="J50" s="20">
        <v>11</v>
      </c>
      <c r="K50" s="20" t="s">
        <v>147</v>
      </c>
      <c r="L50" s="25" t="s">
        <v>148</v>
      </c>
      <c r="M50" s="25">
        <f>7*20</f>
        <v>140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9843.12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304061</v>
      </c>
      <c r="D58">
        <v>224780.8</v>
      </c>
      <c r="E58">
        <v>3156.5</v>
      </c>
      <c r="F58" s="35">
        <f>C58/D58*E58</f>
        <v>4269.797716264023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4446.212403360001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1174.4403123894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3*600*1.302</f>
        <v>2343.6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2127.46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0.24</v>
      </c>
      <c r="E65" t="s">
        <v>14</v>
      </c>
      <c r="F65" s="5">
        <f>B65*D65</f>
        <v>757.56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2127.46</v>
      </c>
    </row>
    <row r="68" spans="1:6" ht="12.75">
      <c r="A68" s="4" t="s">
        <v>25</v>
      </c>
      <c r="B68" s="10"/>
      <c r="C68" s="10"/>
      <c r="F68" s="32">
        <f>SUM(F58:F67)</f>
        <v>15119.070432013426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0.91</v>
      </c>
      <c r="E73" t="s">
        <v>14</v>
      </c>
      <c r="F73" s="11">
        <f>B73*D73</f>
        <v>2872.415</v>
      </c>
    </row>
    <row r="74" spans="1:6" ht="12.75">
      <c r="A74" s="4" t="s">
        <v>29</v>
      </c>
      <c r="F74" s="32">
        <f>F70+F73</f>
        <v>3629.975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2.23</v>
      </c>
      <c r="E77" t="s">
        <v>14</v>
      </c>
      <c r="F77" s="11">
        <f>B77*D77</f>
        <v>7038.995</v>
      </c>
    </row>
    <row r="78" spans="1:6" ht="12.75">
      <c r="A78" s="4" t="s">
        <v>32</v>
      </c>
      <c r="F78" s="32">
        <f>SUM(F77)</f>
        <v>7038.995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35631.16043201343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2066.607305056779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2028.6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371.45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1771.05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41868.867737070206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44317</v>
      </c>
      <c r="C87" s="40">
        <v>-65814</v>
      </c>
      <c r="D87" s="43">
        <f>F44</f>
        <v>49393.12</v>
      </c>
      <c r="E87" s="43">
        <f>F85</f>
        <v>41868.867737070206</v>
      </c>
      <c r="F87" s="44">
        <f>C87+D87-E87</f>
        <v>-58289.7477370702</v>
      </c>
    </row>
    <row r="89" spans="1:6" ht="13.5" thickBot="1">
      <c r="A89" t="s">
        <v>111</v>
      </c>
      <c r="C89" s="49">
        <v>44317</v>
      </c>
      <c r="D89" s="8" t="s">
        <v>112</v>
      </c>
      <c r="E89" s="49">
        <v>44347</v>
      </c>
      <c r="F89" t="s">
        <v>113</v>
      </c>
    </row>
    <row r="90" spans="1:7" ht="13.5" thickBot="1">
      <c r="A90" t="s">
        <v>114</v>
      </c>
      <c r="F90" s="50">
        <f>E87</f>
        <v>41868.867737070206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2021-09-28T13:42:01Z</dcterms:modified>
  <cp:category/>
  <cp:version/>
  <cp:contentType/>
  <cp:contentStatus/>
</cp:coreProperties>
</file>