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<sst xmlns="http://schemas.openxmlformats.org/spreadsheetml/2006/main" count="160" uniqueCount="137">
  <si>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</si>
  <si>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</si>
  <si>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</si>
  <si>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</si>
  <si>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</si>
  <si>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</si>
  <si>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</si>
  <si>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</si>
  <si>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</si>
  <si>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</si>
  <si>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</si>
  <si>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</si>
  <si>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</si>
  <si>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</si>
  <si>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</si>
  <si>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</si>
  <si>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</si>
  <si>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</si>
  <si>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</si>
  <si>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</si>
  <si>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</si>
  <si>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</si>
  <si>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</si>
  <si>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</si>
  <si>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</si>
  <si>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</si>
  <si>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</si>
  <si>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</si>
  <si>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</si>
  <si>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</si>
  <si>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</si>
  <si>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</si>
  <si>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</si>
  <si>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</si>
  <si>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</si>
  <si>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</si>
  <si>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</si>
  <si>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</si>
  <si>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</si>
  <si>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</si>
  <si>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</si>
  <si>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</si>
  <si>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</si>
  <si>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</si>
  <si>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</si>
  <si>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</si>
  <si>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</si>
  <si>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</si>
  <si>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</si>
  <si>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</si>
  <si>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</si>
  <si>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</si>
  <si>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</si>
  <si>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</si>
  <si>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</si>
  <si>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</si>
  <si>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</si>
  <si>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</si>
  <si>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</si>
  <si>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</si>
  <si>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</si>
  <si>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</si>
  <si>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</si>
  <si>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</si>
  <si>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</si>
  <si>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</si>
  <si>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</si>
  <si>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</si>
  <si>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</si>
  <si>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</si>
  <si>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</si>
  <si>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</si>
  <si>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</si>
  <si>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</si>
  <si>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</si>
  <si>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</si>
  <si>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</si>
  <si>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</si>
  <si>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</si>
  <si>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</si>
  <si>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</si>
  <si>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</si>
  <si>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</si>
  <si>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</si>
  <si>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</si>
  <si>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</si>
  <si>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</si>
  <si>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</si>
  <si>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</si>
  <si>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</si>
  <si>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</si>
  <si>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</si>
  <si>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</si>
  <si>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</si>
  <si>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</si>
  <si>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</si>
  <si>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</si>
  <si>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</si>
  <si>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</si>
  <si>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</si>
  <si>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</si>
  <si>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</si>
  <si>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</si>
  <si>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</si>
  <si>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</si>
  <si>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</si>
  <si>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</si>
  <si>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</si>
  <si>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</si>
  <si>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</si>
  <si>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</si>
  <si>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</si>
  <si>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</si>
  <si>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</si>
  <si>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</si>
  <si>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</si>
  <si>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</si>
  <si>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</si>
  <si>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</si>
  <si>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</si>
  <si>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</si>
  <si>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</si>
  <si>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</si>
  <si>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</si>
  <si>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</si>
  <si>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</si>
  <si>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</si>
  <si>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</si>
  <si>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</si>
  <si>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</si>
  <si>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</si>
  <si>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</si>
  <si>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января</t>
  </si>
  <si>
    <t>2021г.</t>
  </si>
  <si>
    <t>за   январь  2021 г.</t>
  </si>
  <si>
    <t>ост.на 01.02</t>
  </si>
  <si>
    <t>работа по договору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</si>
</sst>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3">
      <selection activeCell="M24" sqref="M24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5.31</v>
      </c>
      <c r="M14" s="46">
        <f t="shared" si="0"/>
        <v>1107.38216988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0.21</v>
      </c>
      <c r="M16" s="46">
        <f t="shared" si="0"/>
        <v>43.79477508000001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1251.2792880000002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13.53</v>
      </c>
      <c r="M20" s="33">
        <f>SUM(M6:M19)</f>
        <v>2821.6347944400004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/>
      <c r="M24" s="32">
        <v>9266</v>
      </c>
    </row>
    <row r="25" spans="1:13" ht="12.75">
      <c r="A25" t="s">
        <v>106</v>
      </c>
      <c r="J25" s="20">
        <v>2</v>
      </c>
      <c r="K25" s="20"/>
      <c r="L25" s="46"/>
      <c r="M25" s="32">
        <f aca="true" t="shared" si="1" ref="M25:M34">L25*160.174*1.302*1.15</f>
        <v>0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0</v>
      </c>
      <c r="M35" s="33">
        <f>SUM(M24:M34)</f>
        <v>9266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v>31808.49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20787.9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0.653533066171956</v>
      </c>
      <c r="J42" s="20">
        <v>4</v>
      </c>
      <c r="K42" s="20"/>
      <c r="L42" s="25"/>
      <c r="M42" s="25"/>
    </row>
    <row r="43" spans="1:13" ht="12.75">
      <c r="A43" t="s">
        <v>131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21942.9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3569.28*1.302</f>
        <v>4647.202560000001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6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6001.282560000001</v>
      </c>
      <c r="J52" s="20"/>
      <c r="K52" s="20"/>
      <c r="L52" s="30" t="s">
        <v>65</v>
      </c>
      <c r="M52" s="33">
        <f>SUM(M39:M51)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300307</v>
      </c>
      <c r="D58">
        <v>224780.8</v>
      </c>
      <c r="E58">
        <v>2042.8</v>
      </c>
      <c r="F58" s="34">
        <f>C58/D58*E58</f>
        <v>2729.1794477108365</v>
      </c>
    </row>
    <row r="59" spans="1:6" ht="12.75">
      <c r="A59" t="s">
        <v>20</v>
      </c>
      <c r="F59" s="34">
        <f>M20</f>
        <v>2821.6347944400004</v>
      </c>
    </row>
    <row r="60" spans="1:6" ht="12.75">
      <c r="A60" t="s">
        <v>21</v>
      </c>
      <c r="F60" s="11">
        <f>M35</f>
        <v>9266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M52</f>
        <v>0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0.36</v>
      </c>
      <c r="E65" s="44" t="s">
        <v>14</v>
      </c>
      <c r="F65" s="45">
        <f>B65*D65</f>
        <v>735.4079999999999</v>
      </c>
    </row>
    <row r="66" spans="1:6" ht="12.75">
      <c r="A66" s="54" t="s">
        <v>75</v>
      </c>
      <c r="B66" s="54"/>
      <c r="C66" s="54"/>
      <c r="D66" s="55"/>
      <c r="E66" s="54"/>
      <c r="F66" s="55">
        <v>14370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29922.222242150834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0.24</v>
      </c>
      <c r="E70" t="s">
        <v>14</v>
      </c>
      <c r="F70" s="11">
        <f>B70*D70</f>
        <v>490.272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1.09</v>
      </c>
      <c r="E73" t="s">
        <v>14</v>
      </c>
      <c r="F73" s="11">
        <f>B73*D73</f>
        <v>2226.652</v>
      </c>
    </row>
    <row r="74" spans="1:6" ht="12.75">
      <c r="A74" s="4" t="s">
        <v>29</v>
      </c>
      <c r="F74" s="31">
        <f>F70+F73</f>
        <v>2716.924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1.89</v>
      </c>
      <c r="E77" t="s">
        <v>14</v>
      </c>
      <c r="F77" s="11">
        <f>B77*D77</f>
        <v>3860.892</v>
      </c>
    </row>
    <row r="78" spans="1:6" ht="12.75">
      <c r="A78" s="4" t="s">
        <v>32</v>
      </c>
      <c r="F78" s="31">
        <f>SUM(F77)</f>
        <v>3860.892</v>
      </c>
    </row>
    <row r="79" spans="1:6" ht="12.75">
      <c r="A79" s="59" t="s">
        <v>78</v>
      </c>
      <c r="B79" s="57"/>
      <c r="C79" s="57"/>
      <c r="D79" s="58">
        <v>0</v>
      </c>
      <c r="E79" s="57"/>
      <c r="F79" s="60">
        <f>D79*E33</f>
        <v>0</v>
      </c>
    </row>
    <row r="80" spans="1:8" ht="12.75">
      <c r="A80" s="1" t="s">
        <v>33</v>
      </c>
      <c r="B80" s="1"/>
      <c r="F80" s="31">
        <f>F52+F56+F68+F74+F78+F79</f>
        <v>42501.32080215083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2465.076606524748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1071.8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46222.18740867558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44197</v>
      </c>
      <c r="C87" s="40">
        <v>-701231</v>
      </c>
      <c r="D87" s="42">
        <f>F44</f>
        <v>21942.9</v>
      </c>
      <c r="E87" s="42">
        <f>F85</f>
        <v>46222.18740867558</v>
      </c>
      <c r="F87" s="43">
        <f>C87+D87-E87</f>
        <v>-725510.2874086755</v>
      </c>
    </row>
    <row r="89" spans="1:6" ht="13.5" thickBot="1">
      <c r="A89" t="s">
        <v>112</v>
      </c>
      <c r="C89" s="49">
        <v>44197</v>
      </c>
      <c r="D89" s="8" t="s">
        <v>113</v>
      </c>
      <c r="E89" s="49">
        <v>44227</v>
      </c>
      <c r="F89" t="s">
        <v>114</v>
      </c>
    </row>
    <row r="90" spans="1:7" ht="13.5" thickBot="1">
      <c r="A90" t="s">
        <v>115</v>
      </c>
      <c r="F90" s="50">
        <f>E87</f>
        <v>46222.18740867558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2017-08-21T12:51:22Z</cp:lastPrinted>
  <dcterms:created xsi:type="dcterms:W3CDTF">2008-08-18T07:30:19Z</dcterms:created>
  <dcterms:modified xsi:type="dcterms:W3CDTF">2021-04-19T09:03:55Z</dcterms:modified>
  <cp:category/>
  <cp:version/>
  <cp:contentType/>
  <cp:contentStatus/>
</cp:coreProperties>
</file>