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<sst xmlns="http://schemas.openxmlformats.org/spreadsheetml/2006/main" count="166" uniqueCount="143">
  <si>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</si>
  <si>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</si>
  <si>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</si>
  <si>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</si>
  <si>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</si>
  <si>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</si>
  <si>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</si>
  <si>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</si>
  <si>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</si>
  <si>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</si>
  <si>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</si>
  <si>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</si>
  <si>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</si>
  <si>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</si>
  <si>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</si>
  <si>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</si>
  <si>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</si>
  <si>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</si>
  <si>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</si>
  <si>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</si>
  <si>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</si>
  <si>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</si>
  <si>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</si>
  <si>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</si>
  <si>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</si>
  <si>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</si>
  <si>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</si>
  <si>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</si>
  <si>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</si>
  <si>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</si>
  <si>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</si>
  <si>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</si>
  <si>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</si>
  <si>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</si>
  <si>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</si>
  <si>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</si>
  <si>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</si>
  <si>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</si>
  <si>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</si>
  <si>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</si>
  <si>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</si>
  <si>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</si>
  <si>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</si>
  <si>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</si>
  <si>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</si>
  <si>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</si>
  <si>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</si>
  <si>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</si>
  <si>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</si>
  <si>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</si>
  <si>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</si>
  <si>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</si>
  <si>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</si>
  <si>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</si>
  <si>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</si>
  <si>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</si>
  <si>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</si>
  <si>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</si>
  <si>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</si>
  <si>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</si>
  <si>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</si>
  <si>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</si>
  <si>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</si>
  <si>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</si>
  <si>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</si>
  <si>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</si>
  <si>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</si>
  <si>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</si>
  <si>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</si>
  <si>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</si>
  <si>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</si>
  <si>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</si>
  <si>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</si>
  <si>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</si>
  <si>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</si>
  <si>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</si>
  <si>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</si>
  <si>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</si>
  <si>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</si>
  <si>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</si>
  <si>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</si>
  <si>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</si>
  <si>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</si>
  <si>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</si>
  <si>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</si>
  <si>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</si>
  <si>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</si>
  <si>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</si>
  <si>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</si>
  <si>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</si>
  <si>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</si>
  <si>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</si>
  <si>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</si>
  <si>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</si>
  <si>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</si>
  <si>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</si>
  <si>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</si>
  <si>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</si>
  <si>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</si>
  <si>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</si>
  <si>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</si>
  <si>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</si>
  <si>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</si>
  <si>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</si>
  <si>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</si>
  <si>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</si>
  <si>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</si>
  <si>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</si>
  <si>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</si>
  <si>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</si>
  <si>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</si>
  <si>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</si>
  <si>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</si>
  <si>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</si>
  <si>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</si>
  <si>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</si>
  <si>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</si>
  <si>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</si>
  <si>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</si>
  <si>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</si>
  <si>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</si>
  <si>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</si>
  <si>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</si>
  <si>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</si>
  <si>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</si>
  <si>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</si>
  <si>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</si>
  <si>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</si>
  <si>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</si>
  <si>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</si>
  <si>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</si>
  <si>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</si>
  <si>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</si>
  <si>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</si>
  <si>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</si>
  <si>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Медиа-Маркет,ростелеком,комстар,видикон)</t>
  </si>
  <si>
    <t>2021г.</t>
  </si>
  <si>
    <t>мая</t>
  </si>
  <si>
    <t>за   май  2021 г.</t>
  </si>
  <si>
    <t>ост.на 01.06</t>
  </si>
  <si>
    <t>смена замка (1шт) п-д1</t>
  </si>
  <si>
    <t>замок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</si>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</sst>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">
      <selection activeCell="M36" sqref="M36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5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136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4.6</v>
      </c>
      <c r="M20" s="33">
        <f>SUM(M6:M19)</f>
        <v>959.3141208000001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v>1.07</v>
      </c>
      <c r="M24" s="32">
        <f aca="true" t="shared" si="1" ref="M24:M30">L24*160.174*1.302*1.15</f>
        <v>256.61652731400005</v>
      </c>
    </row>
    <row r="25" spans="1:13" ht="12.75">
      <c r="A25" t="s">
        <v>110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111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/>
      <c r="K31" s="29" t="s">
        <v>51</v>
      </c>
      <c r="L31" s="28">
        <f>SUM(L24:L30)</f>
        <v>1.07</v>
      </c>
      <c r="M31" s="33">
        <f>SUM(M24:M30)</f>
        <v>256.61652731400005</v>
      </c>
    </row>
    <row r="32" spans="1:11" ht="12.75">
      <c r="A32" t="s">
        <v>1</v>
      </c>
      <c r="E32">
        <v>4305.3</v>
      </c>
      <c r="F32" t="s">
        <v>59</v>
      </c>
      <c r="K32" s="1" t="s">
        <v>55</v>
      </c>
    </row>
    <row r="33" spans="1:13" ht="12.75">
      <c r="A33" t="s">
        <v>2</v>
      </c>
      <c r="E33">
        <v>617</v>
      </c>
      <c r="F33" t="s">
        <v>59</v>
      </c>
      <c r="J33" s="22" t="s">
        <v>29</v>
      </c>
      <c r="K33" s="22"/>
      <c r="L33" s="22" t="s">
        <v>56</v>
      </c>
      <c r="M33" s="22" t="s">
        <v>35</v>
      </c>
    </row>
    <row r="34" spans="1:13" ht="12.75">
      <c r="A34" t="s">
        <v>3</v>
      </c>
      <c r="J34" s="23" t="s">
        <v>30</v>
      </c>
      <c r="K34" s="23" t="s">
        <v>31</v>
      </c>
      <c r="L34" s="23"/>
      <c r="M34" s="23" t="s">
        <v>57</v>
      </c>
    </row>
    <row r="35" spans="1:13" ht="12.75">
      <c r="A35" t="s">
        <v>4</v>
      </c>
      <c r="E35">
        <v>539</v>
      </c>
      <c r="F35" t="s">
        <v>59</v>
      </c>
      <c r="J35" s="20">
        <v>1</v>
      </c>
      <c r="K35" s="20" t="s">
        <v>141</v>
      </c>
      <c r="L35" s="25" t="s">
        <v>142</v>
      </c>
      <c r="M35" s="25">
        <v>304.72</v>
      </c>
    </row>
    <row r="36" spans="10:13" ht="12.75">
      <c r="J36" s="20">
        <v>2</v>
      </c>
      <c r="K36" s="20"/>
      <c r="L36" s="25"/>
      <c r="M36" s="25"/>
    </row>
    <row r="37" spans="2:13" ht="12.75">
      <c r="B37" s="1" t="s">
        <v>5</v>
      </c>
      <c r="C37" s="1"/>
      <c r="J37" s="20">
        <v>3</v>
      </c>
      <c r="K37" s="20"/>
      <c r="L37" s="25"/>
      <c r="M37" s="25"/>
    </row>
    <row r="38" spans="10:13" ht="12.75">
      <c r="J38" s="20">
        <v>4</v>
      </c>
      <c r="K38" s="20"/>
      <c r="L38" s="25"/>
      <c r="M38" s="25"/>
    </row>
    <row r="39" spans="1:13" ht="12.75">
      <c r="A39" s="2" t="s">
        <v>6</v>
      </c>
      <c r="F39" s="11">
        <v>94016.12</v>
      </c>
      <c r="J39" s="20">
        <v>5</v>
      </c>
      <c r="K39" s="20"/>
      <c r="L39" s="25"/>
      <c r="M39" s="25"/>
    </row>
    <row r="40" spans="1:13" ht="12.75">
      <c r="A40" t="s">
        <v>7</v>
      </c>
      <c r="F40" s="5">
        <v>78324.25</v>
      </c>
      <c r="J40" s="20">
        <v>6</v>
      </c>
      <c r="K40" s="20"/>
      <c r="L40" s="25"/>
      <c r="M40" s="25"/>
    </row>
    <row r="41" spans="2:13" ht="12.75">
      <c r="B41" t="s">
        <v>8</v>
      </c>
      <c r="F41" s="9">
        <f>F40/F39</f>
        <v>0.8330938353975893</v>
      </c>
      <c r="J41" s="20">
        <v>7</v>
      </c>
      <c r="K41" s="20"/>
      <c r="L41" s="25"/>
      <c r="M41" s="25"/>
    </row>
    <row r="42" spans="1:13" ht="12.75">
      <c r="A42" s="7" t="s">
        <v>135</v>
      </c>
      <c r="B42" s="7"/>
      <c r="C42" s="7"/>
      <c r="D42" s="7"/>
      <c r="E42" s="7"/>
      <c r="F42" s="5">
        <f>250+200+400+250+105</f>
        <v>1205</v>
      </c>
      <c r="J42" s="20">
        <v>8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79529.25</v>
      </c>
      <c r="J43" s="20">
        <v>9</v>
      </c>
      <c r="K43" s="20"/>
      <c r="L43" s="25"/>
      <c r="M43" s="25"/>
    </row>
    <row r="44" spans="10:13" ht="12.75">
      <c r="J44" s="20">
        <v>10</v>
      </c>
      <c r="K44" s="20"/>
      <c r="L44" s="25"/>
      <c r="M44" s="25"/>
    </row>
    <row r="45" spans="2:13" ht="12.75">
      <c r="B45" s="1" t="s">
        <v>10</v>
      </c>
      <c r="C45" s="1"/>
      <c r="J45" s="20">
        <v>11</v>
      </c>
      <c r="K45" s="20"/>
      <c r="L45" s="25"/>
      <c r="M45" s="25"/>
    </row>
    <row r="46" spans="10:13" ht="12.75">
      <c r="J46" s="20">
        <v>12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13</v>
      </c>
      <c r="K47" s="20"/>
      <c r="L47" s="25"/>
      <c r="M47" s="25"/>
    </row>
    <row r="48" spans="1:13" ht="12.75">
      <c r="A48" t="s">
        <v>12</v>
      </c>
      <c r="F48" s="11">
        <f>4744.04*1.302</f>
        <v>6176.7400800000005</v>
      </c>
      <c r="J48" s="20">
        <v>14</v>
      </c>
      <c r="K48" s="20"/>
      <c r="L48" s="25"/>
      <c r="M48" s="25"/>
    </row>
    <row r="49" spans="1:13" ht="12.75">
      <c r="A49" s="6" t="s">
        <v>15</v>
      </c>
      <c r="F49" s="11">
        <f>3873*1.302</f>
        <v>5042.646</v>
      </c>
      <c r="J49" s="20">
        <v>15</v>
      </c>
      <c r="K49" s="20"/>
      <c r="L49" s="25"/>
      <c r="M49" s="25"/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/>
      <c r="K50" s="20"/>
      <c r="L50" s="30" t="s">
        <v>58</v>
      </c>
      <c r="M50" s="33">
        <f>SUM(M35:M49)</f>
        <v>304.72</v>
      </c>
    </row>
    <row r="51" spans="1:6" ht="12.75">
      <c r="A51" s="4" t="s">
        <v>27</v>
      </c>
      <c r="F51" s="31">
        <f>F48+F49+F50</f>
        <v>11219.38608</v>
      </c>
    </row>
    <row r="52" ht="12.75">
      <c r="A52" s="4" t="s">
        <v>16</v>
      </c>
    </row>
    <row r="53" spans="1:6" ht="12.75">
      <c r="A53" t="s">
        <v>77</v>
      </c>
      <c r="D53" s="5">
        <v>0</v>
      </c>
      <c r="E53" t="s">
        <v>14</v>
      </c>
      <c r="F53" s="11">
        <f>E32*D53</f>
        <v>0</v>
      </c>
    </row>
    <row r="54" spans="1:6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6" ht="12.75">
      <c r="A56" s="4" t="s">
        <v>60</v>
      </c>
      <c r="B56" s="10"/>
      <c r="C56" s="10"/>
      <c r="F56" s="1"/>
    </row>
    <row r="57" spans="1:6" ht="12.75">
      <c r="A57" s="47" t="s">
        <v>69</v>
      </c>
      <c r="B57" s="47">
        <v>2</v>
      </c>
      <c r="C57" s="47"/>
      <c r="D57" s="48">
        <v>6305</v>
      </c>
      <c r="E57" s="44"/>
      <c r="F57" s="45">
        <f>B57*D57</f>
        <v>12610</v>
      </c>
    </row>
    <row r="58" spans="1:6" ht="12.75">
      <c r="A58" s="62" t="s">
        <v>134</v>
      </c>
      <c r="B58" s="62"/>
      <c r="C58" s="62"/>
      <c r="D58" s="56"/>
      <c r="E58" s="53"/>
      <c r="F58" s="57">
        <v>0</v>
      </c>
    </row>
    <row r="59" spans="1:6" ht="12.75">
      <c r="A59" s="4" t="s">
        <v>67</v>
      </c>
      <c r="F59" s="8">
        <f>F57+F58</f>
        <v>12610</v>
      </c>
    </row>
    <row r="60" spans="1:2" ht="12.75">
      <c r="A60" s="4" t="s">
        <v>61</v>
      </c>
      <c r="B60" s="4"/>
    </row>
    <row r="61" spans="1:6" ht="12.75">
      <c r="A61" t="s">
        <v>18</v>
      </c>
      <c r="C61">
        <v>304061</v>
      </c>
      <c r="D61">
        <v>224780.6</v>
      </c>
      <c r="E61">
        <v>4305.3</v>
      </c>
      <c r="F61" s="34">
        <f>C61/D61*E61</f>
        <v>5823.784718521082</v>
      </c>
    </row>
    <row r="62" spans="1:6" ht="12.75">
      <c r="A62" t="s">
        <v>19</v>
      </c>
      <c r="F62" s="34">
        <f>M20</f>
        <v>959.3141208000001</v>
      </c>
    </row>
    <row r="63" spans="1:6" ht="12.75">
      <c r="A63" t="s">
        <v>20</v>
      </c>
      <c r="F63" s="11">
        <f>M31</f>
        <v>256.61652731400005</v>
      </c>
    </row>
    <row r="64" spans="1:6" ht="12.75">
      <c r="A64" t="s">
        <v>74</v>
      </c>
      <c r="F64" s="5">
        <f>1*600*1.302</f>
        <v>781.2</v>
      </c>
    </row>
    <row r="65" spans="1:6" ht="12.75">
      <c r="A65" t="s">
        <v>21</v>
      </c>
      <c r="F65" s="11">
        <f>M50</f>
        <v>304.72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0.24</v>
      </c>
      <c r="E68" t="s">
        <v>14</v>
      </c>
      <c r="F68" s="11">
        <f>B68*D68</f>
        <v>1033.272</v>
      </c>
    </row>
    <row r="69" spans="1:7" ht="12.75">
      <c r="A69" s="53" t="s">
        <v>81</v>
      </c>
      <c r="B69" s="53"/>
      <c r="C69" s="53"/>
      <c r="D69" s="58"/>
      <c r="E69" s="53"/>
      <c r="F69" s="58">
        <v>0</v>
      </c>
      <c r="G69" s="53"/>
    </row>
    <row r="70" spans="1:6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9158.907366635081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0.24</v>
      </c>
      <c r="E73" t="s">
        <v>14</v>
      </c>
      <c r="F73" s="11">
        <f>B73*D73</f>
        <v>1033.272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0.91</v>
      </c>
      <c r="E76" t="s">
        <v>14</v>
      </c>
      <c r="F76" s="11">
        <f>B76*D76</f>
        <v>3917.8230000000003</v>
      </c>
    </row>
    <row r="77" spans="1:6" ht="12.75">
      <c r="A77" s="4" t="s">
        <v>63</v>
      </c>
      <c r="F77" s="31">
        <f>F73+F76</f>
        <v>4951.095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2.23</v>
      </c>
      <c r="E80" t="s">
        <v>14</v>
      </c>
      <c r="F80" s="11">
        <f>B80*D80</f>
        <v>9600.819</v>
      </c>
    </row>
    <row r="81" spans="1:9" ht="12.75">
      <c r="A81" s="4" t="s">
        <v>66</v>
      </c>
      <c r="B81" s="1"/>
      <c r="F81" s="31">
        <f>SUM(F80)</f>
        <v>9600.819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47540.20744663509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2757.332031904835</v>
      </c>
    </row>
    <row r="85" spans="1:6" ht="12.75">
      <c r="A85" s="1"/>
      <c r="B85" s="36" t="s">
        <v>131</v>
      </c>
      <c r="C85" s="36"/>
      <c r="D85" s="1"/>
      <c r="E85" s="54"/>
      <c r="F85" s="55">
        <v>0</v>
      </c>
    </row>
    <row r="86" spans="1:6" ht="12.75">
      <c r="A86" s="1"/>
      <c r="B86" s="36" t="s">
        <v>132</v>
      </c>
      <c r="C86" s="36"/>
      <c r="D86" s="1"/>
      <c r="E86" s="54"/>
      <c r="F86" s="55">
        <v>450.82</v>
      </c>
    </row>
    <row r="87" spans="1:6" ht="12.75">
      <c r="A87" s="1"/>
      <c r="B87" s="36" t="s">
        <v>133</v>
      </c>
      <c r="C87" s="36"/>
      <c r="D87" s="1"/>
      <c r="E87" s="54"/>
      <c r="F87" s="55">
        <v>2384.11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53132.469478539926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44317</v>
      </c>
      <c r="C90" s="40">
        <v>63097</v>
      </c>
      <c r="D90" s="42">
        <f>F43</f>
        <v>79529.25</v>
      </c>
      <c r="E90" s="42">
        <f>F88</f>
        <v>53132.469478539926</v>
      </c>
      <c r="F90" s="43">
        <f>C90+D90-E90</f>
        <v>89493.78052146008</v>
      </c>
    </row>
    <row r="92" spans="1:6" ht="13.5" thickBot="1">
      <c r="A92" t="s">
        <v>115</v>
      </c>
      <c r="C92" s="50">
        <v>44317</v>
      </c>
      <c r="D92" s="8" t="s">
        <v>116</v>
      </c>
      <c r="E92" s="50">
        <v>44347</v>
      </c>
      <c r="F92" t="s">
        <v>117</v>
      </c>
    </row>
    <row r="93" spans="1:7" ht="13.5" thickBot="1">
      <c r="A93" t="s">
        <v>118</v>
      </c>
      <c r="F93" s="51">
        <f>E90</f>
        <v>53132.469478539926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2021-09-21T07:01:33Z</dcterms:modified>
  <cp:category/>
  <cp:version/>
  <cp:contentType/>
  <cp:contentStatus/>
</cp:coreProperties>
</file>