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<sst xmlns="http://schemas.openxmlformats.org/spreadsheetml/2006/main" count="164" uniqueCount="142">
  <si>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</si>
  <si>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</si>
  <si>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</si>
  <si>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</si>
  <si>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</si>
  <si>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</si>
  <si>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</si>
  <si>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</si>
  <si>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</si>
  <si>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</si>
  <si>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</si>
  <si>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</si>
  <si>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</si>
  <si>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</si>
  <si>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</si>
  <si>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</si>
  <si>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</si>
  <si>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</si>
  <si>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</si>
  <si>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</si>
  <si>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</si>
  <si>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</si>
  <si>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</si>
  <si>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</si>
  <si>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</si>
  <si>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</si>
  <si>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</si>
  <si>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</si>
  <si>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</si>
  <si>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</si>
  <si>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</si>
  <si>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</si>
  <si>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</si>
  <si>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</si>
  <si>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</si>
  <si>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</si>
  <si>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</si>
  <si>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</si>
  <si>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</si>
  <si>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</si>
  <si>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</si>
  <si>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</si>
  <si>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</si>
  <si>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</si>
  <si>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</si>
  <si>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</si>
  <si>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</si>
  <si>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</si>
  <si>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</si>
  <si>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</si>
  <si>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</si>
  <si>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</si>
  <si>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</si>
  <si>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</si>
  <si>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</si>
  <si>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</si>
  <si>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</si>
  <si>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</si>
  <si>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</si>
  <si>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</si>
  <si>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</si>
  <si>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</si>
  <si>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</si>
  <si>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</si>
  <si>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</si>
  <si>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</si>
  <si>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</si>
  <si>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</si>
  <si>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</si>
  <si>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</si>
  <si>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</si>
  <si>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</si>
  <si>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</si>
  <si>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</si>
  <si>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</si>
  <si>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</si>
  <si>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</si>
  <si>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</si>
  <si>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</si>
  <si>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</si>
  <si>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</si>
  <si>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</si>
  <si>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</si>
  <si>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</si>
  <si>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</si>
  <si>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</si>
  <si>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</si>
  <si>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</si>
  <si>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</si>
  <si>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</si>
  <si>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</si>
  <si>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</si>
  <si>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</si>
  <si>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</si>
  <si>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</si>
  <si>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</si>
  <si>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</si>
  <si>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</si>
  <si>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</si>
  <si>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</si>
  <si>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</si>
  <si>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</si>
  <si>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</si>
  <si>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</si>
  <si>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</si>
  <si>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</si>
  <si>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</si>
  <si>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</si>
  <si>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</si>
  <si>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</si>
  <si>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</si>
  <si>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</si>
  <si>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</si>
  <si>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</si>
  <si>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</si>
  <si>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</si>
  <si>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</si>
  <si>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</si>
  <si>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</si>
  <si>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</si>
  <si>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</si>
  <si>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</si>
  <si>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</si>
  <si>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</si>
  <si>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</si>
  <si>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</si>
  <si>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</si>
  <si>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</si>
  <si>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</si>
  <si>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</si>
  <si>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</si>
  <si>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(тех.обслуживание и ремонт)</t>
  </si>
  <si>
    <t>2021г.</t>
  </si>
  <si>
    <t>мая</t>
  </si>
  <si>
    <t>за   май  2021 г.</t>
  </si>
  <si>
    <t>ост.на 01.06</t>
  </si>
  <si>
    <t xml:space="preserve">смена ламп (2шт) </t>
  </si>
  <si>
    <t>лампа</t>
  </si>
  <si>
    <t>2шт</t>
  </si>
  <si>
    <t xml:space="preserve">смена ламп дрв (1шт) </t>
  </si>
  <si>
    <t>лампа дрв</t>
  </si>
  <si>
    <t>1шт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</si>
</sst>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3">
      <selection activeCell="M41" sqref="M41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2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5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29</v>
      </c>
      <c r="K3" s="49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133</v>
      </c>
      <c r="G4" s="8" t="s">
        <v>132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L7*160.174*1.302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0</v>
      </c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769.53676212</v>
      </c>
    </row>
    <row r="14" spans="1:13" ht="12.75">
      <c r="A14" t="s">
        <v>96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47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281.53783980000003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104.27327400000001</v>
      </c>
    </row>
    <row r="20" spans="1:13" ht="12.75">
      <c r="A20" t="s">
        <v>127</v>
      </c>
      <c r="J20" s="20"/>
      <c r="K20" s="27" t="s">
        <v>51</v>
      </c>
      <c r="L20" s="28">
        <f>SUM(L6:L19)</f>
        <v>5.54</v>
      </c>
      <c r="M20" s="33">
        <f>SUM(M6:M19)</f>
        <v>1155.3478759200002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136</v>
      </c>
      <c r="L24" s="44">
        <v>0.14</v>
      </c>
      <c r="M24" s="32">
        <f aca="true" t="shared" si="1" ref="M24:M34">L24*160.174*1.302*1.15</f>
        <v>33.575994228000006</v>
      </c>
    </row>
    <row r="25" spans="1:13" ht="12.75">
      <c r="A25" t="s">
        <v>106</v>
      </c>
      <c r="J25" s="20">
        <v>2</v>
      </c>
      <c r="K25" s="20" t="s">
        <v>139</v>
      </c>
      <c r="L25" s="44">
        <v>0.13</v>
      </c>
      <c r="M25" s="32">
        <f t="shared" si="1"/>
        <v>31.177708926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46" t="s">
        <v>109</v>
      </c>
      <c r="B28" s="46"/>
      <c r="C28" s="46"/>
      <c r="D28" s="46"/>
      <c r="E28" s="46"/>
      <c r="F28" s="46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0.27</v>
      </c>
      <c r="M35" s="33">
        <f>SUM(M24:M34)</f>
        <v>64.75370315400001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v>49154.34</v>
      </c>
      <c r="J39" s="20">
        <v>1</v>
      </c>
      <c r="K39" s="20" t="s">
        <v>137</v>
      </c>
      <c r="L39" s="25" t="s">
        <v>138</v>
      </c>
      <c r="M39" s="25">
        <f>2*20</f>
        <v>40</v>
      </c>
    </row>
    <row r="40" spans="1:13" ht="12.75">
      <c r="A40" t="s">
        <v>7</v>
      </c>
      <c r="F40" s="5">
        <v>57098.99</v>
      </c>
      <c r="J40" s="20">
        <v>2</v>
      </c>
      <c r="K40" s="20" t="s">
        <v>140</v>
      </c>
      <c r="L40" s="25" t="s">
        <v>141</v>
      </c>
      <c r="M40" s="25">
        <v>441.7</v>
      </c>
    </row>
    <row r="41" spans="2:13" ht="12.75">
      <c r="B41" t="s">
        <v>8</v>
      </c>
      <c r="F41" s="9">
        <f>F40/F39</f>
        <v>1.1616266234070074</v>
      </c>
      <c r="J41" s="20">
        <v>3</v>
      </c>
      <c r="K41" s="20"/>
      <c r="L41" s="25"/>
      <c r="M41" s="25"/>
    </row>
    <row r="42" spans="1:13" ht="12.75">
      <c r="A42" t="s">
        <v>126</v>
      </c>
      <c r="F42" s="5">
        <f>250+400+250+400+(58.8*14.34)</f>
        <v>2143.192</v>
      </c>
      <c r="J42" s="20">
        <v>4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59242.182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4119*1.302</f>
        <v>5362.938</v>
      </c>
      <c r="J48" s="20">
        <v>10</v>
      </c>
      <c r="K48" s="20"/>
      <c r="L48" s="25"/>
      <c r="M48" s="25"/>
    </row>
    <row r="49" spans="1:13" ht="12.75">
      <c r="A49" s="6" t="s">
        <v>15</v>
      </c>
      <c r="F49" s="11">
        <f>3273*1.302</f>
        <v>4261.446</v>
      </c>
      <c r="J49" s="20">
        <v>11</v>
      </c>
      <c r="K49" s="20"/>
      <c r="L49" s="25"/>
      <c r="M49" s="25"/>
    </row>
    <row r="50" spans="1:13" ht="12.75">
      <c r="A50" s="54" t="s">
        <v>82</v>
      </c>
      <c r="B50" s="45"/>
      <c r="C50" s="45"/>
      <c r="D50" s="45"/>
      <c r="E50" s="55">
        <v>0</v>
      </c>
      <c r="F50" s="53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9624.384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5">
        <v>304061</v>
      </c>
      <c r="D57">
        <v>224780.8</v>
      </c>
      <c r="E57">
        <v>3338.5</v>
      </c>
      <c r="F57" s="34">
        <f>C57/D57*E57</f>
        <v>4515.989125850607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1155.3478759200002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64.75370315400001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481.7</v>
      </c>
    </row>
    <row r="61" spans="1:6" ht="12.75">
      <c r="A61" t="s">
        <v>21</v>
      </c>
      <c r="F61" s="11">
        <f>M60</f>
        <v>481.7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0.24</v>
      </c>
      <c r="E64" t="s">
        <v>14</v>
      </c>
      <c r="F64" s="11">
        <f>B64*D64</f>
        <v>801.24</v>
      </c>
    </row>
    <row r="65" spans="1:6" ht="12.75">
      <c r="A65" s="45" t="s">
        <v>131</v>
      </c>
      <c r="B65" s="45"/>
      <c r="C65" s="45"/>
      <c r="D65" s="53"/>
      <c r="E65" s="45"/>
      <c r="F65" s="53">
        <v>0</v>
      </c>
    </row>
    <row r="66" spans="1:6" ht="12.75">
      <c r="A66" s="45" t="s">
        <v>83</v>
      </c>
      <c r="B66" s="45"/>
      <c r="C66" s="45"/>
      <c r="D66" s="53">
        <v>0</v>
      </c>
      <c r="E66" s="45"/>
      <c r="F66" s="53">
        <f>D66*E32</f>
        <v>0</v>
      </c>
    </row>
    <row r="67" spans="1:6" ht="12.75">
      <c r="A67" s="4" t="s">
        <v>68</v>
      </c>
      <c r="B67" s="10"/>
      <c r="C67" s="10"/>
      <c r="F67" s="31">
        <f>SUM(F57:F65)</f>
        <v>7019.030704924607</v>
      </c>
    </row>
    <row r="68" spans="1:6" ht="12.75">
      <c r="A68" s="4" t="s">
        <v>69</v>
      </c>
      <c r="F68" s="5"/>
    </row>
    <row r="69" spans="1:6" ht="12.75">
      <c r="A69" t="s">
        <v>24</v>
      </c>
      <c r="B69">
        <v>3338.5</v>
      </c>
      <c r="C69" t="s">
        <v>59</v>
      </c>
      <c r="D69" s="5">
        <v>0.24</v>
      </c>
      <c r="F69" s="11">
        <f>B69*D69</f>
        <v>801.24</v>
      </c>
    </row>
    <row r="70" spans="1:6" ht="12.75">
      <c r="A70" t="s">
        <v>25</v>
      </c>
      <c r="F70" s="5"/>
    </row>
    <row r="71" spans="1:6" ht="12.75">
      <c r="A71" s="7" t="s">
        <v>65</v>
      </c>
      <c r="F71" s="5"/>
    </row>
    <row r="72" spans="2:6" ht="12.75">
      <c r="B72">
        <v>3338.5</v>
      </c>
      <c r="C72" t="s">
        <v>13</v>
      </c>
      <c r="D72" s="11">
        <v>0.91</v>
      </c>
      <c r="E72" t="s">
        <v>14</v>
      </c>
      <c r="F72" s="11">
        <f>B72*D72</f>
        <v>3038.0350000000003</v>
      </c>
    </row>
    <row r="73" spans="1:6" ht="12.75">
      <c r="A73" s="4" t="s">
        <v>70</v>
      </c>
      <c r="F73" s="31">
        <f>F69+F72</f>
        <v>3839.2750000000005</v>
      </c>
    </row>
    <row r="74" ht="12.75">
      <c r="A74" s="4" t="s">
        <v>71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3338.5</v>
      </c>
      <c r="C76" t="s">
        <v>13</v>
      </c>
      <c r="D76" s="11">
        <v>2.23</v>
      </c>
      <c r="E76" t="s">
        <v>14</v>
      </c>
      <c r="F76" s="11">
        <f>B76*D76</f>
        <v>7444.855</v>
      </c>
    </row>
    <row r="77" spans="1:6" ht="12.75">
      <c r="A77" s="4" t="s">
        <v>72</v>
      </c>
      <c r="F77" s="31">
        <f>SUM(F76)</f>
        <v>7444.855</v>
      </c>
    </row>
    <row r="78" spans="1:6" ht="12.75">
      <c r="A78" s="56" t="s">
        <v>77</v>
      </c>
      <c r="B78" s="45"/>
      <c r="C78" s="45"/>
      <c r="D78" s="55">
        <v>0</v>
      </c>
      <c r="E78" s="45"/>
      <c r="F78" s="57">
        <f>D78*E32</f>
        <v>0</v>
      </c>
    </row>
    <row r="79" spans="1:6" ht="12.75">
      <c r="A79" s="1" t="s">
        <v>26</v>
      </c>
      <c r="B79" s="1"/>
      <c r="F79" s="31">
        <f>F51+F55+F67+F73+F77+F78</f>
        <v>27927.544704924607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1619.7975928856272</v>
      </c>
    </row>
    <row r="81" spans="1:6" ht="12.75">
      <c r="A81" s="1"/>
      <c r="B81" s="35" t="s">
        <v>128</v>
      </c>
      <c r="C81" s="35"/>
      <c r="D81" s="1"/>
      <c r="E81" s="50"/>
      <c r="F81" s="52">
        <v>1193.01</v>
      </c>
    </row>
    <row r="82" spans="1:6" ht="12.75">
      <c r="A82" s="1"/>
      <c r="B82" s="35" t="s">
        <v>129</v>
      </c>
      <c r="C82" s="35"/>
      <c r="D82" s="1"/>
      <c r="E82" s="50"/>
      <c r="F82" s="51">
        <v>253.99</v>
      </c>
    </row>
    <row r="83" spans="1:6" ht="12.75">
      <c r="A83" s="1"/>
      <c r="B83" s="35" t="s">
        <v>130</v>
      </c>
      <c r="C83" s="35"/>
      <c r="D83" s="1"/>
      <c r="E83" s="50"/>
      <c r="F83" s="51">
        <v>1339.64</v>
      </c>
    </row>
    <row r="84" spans="1:6" ht="15">
      <c r="A84" s="12" t="s">
        <v>28</v>
      </c>
      <c r="B84" s="12"/>
      <c r="C84" s="12"/>
      <c r="D84" s="12"/>
      <c r="E84" s="12"/>
      <c r="F84" s="41">
        <f>F79+F80+F81+F82+F83</f>
        <v>32333.982297810235</v>
      </c>
    </row>
    <row r="85" spans="2:9" ht="12.75">
      <c r="B85" s="36" t="s">
        <v>60</v>
      </c>
      <c r="C85" s="37" t="s">
        <v>61</v>
      </c>
      <c r="D85" s="22" t="s">
        <v>62</v>
      </c>
      <c r="E85" s="22" t="s">
        <v>63</v>
      </c>
      <c r="F85" s="40" t="s">
        <v>135</v>
      </c>
      <c r="I85" s="7"/>
    </row>
    <row r="86" spans="1:6" ht="12.75">
      <c r="A86" s="13"/>
      <c r="B86" s="38">
        <v>44317</v>
      </c>
      <c r="C86" s="39">
        <v>-228539</v>
      </c>
      <c r="D86" s="42">
        <f>F43</f>
        <v>59242.182</v>
      </c>
      <c r="E86" s="42">
        <f>F84</f>
        <v>32333.982297810235</v>
      </c>
      <c r="F86" s="43">
        <f>C86+D86-E86</f>
        <v>-201630.80029781023</v>
      </c>
    </row>
    <row r="88" spans="1:6" ht="13.5" thickBot="1">
      <c r="A88" t="s">
        <v>111</v>
      </c>
      <c r="C88" s="47">
        <v>44317</v>
      </c>
      <c r="D88" s="8" t="s">
        <v>112</v>
      </c>
      <c r="E88" s="47">
        <v>44347</v>
      </c>
      <c r="F88" t="s">
        <v>113</v>
      </c>
    </row>
    <row r="89" spans="1:7" ht="13.5" thickBot="1">
      <c r="A89" t="s">
        <v>114</v>
      </c>
      <c r="F89" s="48">
        <f>E86</f>
        <v>32333.982297810235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2020-09-12T14:09:55Z</cp:lastPrinted>
  <dcterms:created xsi:type="dcterms:W3CDTF">2008-08-18T07:30:19Z</dcterms:created>
  <dcterms:modified xsi:type="dcterms:W3CDTF">2021-09-21T13:24:56Z</dcterms:modified>
  <cp:category/>
  <cp:version/>
  <cp:contentType/>
  <cp:contentStatus/>
</cp:coreProperties>
</file>