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<sst xmlns="http://schemas.openxmlformats.org/spreadsheetml/2006/main" count="161" uniqueCount="138">
  <si>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</si>
  <si>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</si>
  <si>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</si>
  <si>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</si>
  <si>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</si>
  <si>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</si>
  <si>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</si>
  <si>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</si>
  <si>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</si>
  <si>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</si>
  <si>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</si>
  <si>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</si>
  <si>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</si>
  <si>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</si>
  <si>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</si>
  <si>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</si>
  <si>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</si>
  <si>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</si>
  <si>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</si>
  <si>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</si>
  <si>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</si>
  <si>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</si>
  <si>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</si>
  <si>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</si>
  <si>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</si>
  <si>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</si>
  <si>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</si>
  <si>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</si>
  <si>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</si>
  <si>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</si>
  <si>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</si>
  <si>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</si>
  <si>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</si>
  <si>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</si>
  <si>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</si>
  <si>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</si>
  <si>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</si>
  <si>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</si>
  <si>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</si>
  <si>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</si>
  <si>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</si>
  <si>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</si>
  <si>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</si>
  <si>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</si>
  <si>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</si>
  <si>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</si>
  <si>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</si>
  <si>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</si>
  <si>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</si>
  <si>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</si>
  <si>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</si>
  <si>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</si>
  <si>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</si>
  <si>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</si>
  <si>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</si>
  <si>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</si>
  <si>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</si>
  <si>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</si>
  <si>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</si>
  <si>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</si>
  <si>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</si>
  <si>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</si>
  <si>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</si>
  <si>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</si>
  <si>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</si>
  <si>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</si>
  <si>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</si>
  <si>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</si>
  <si>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</si>
  <si>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</si>
  <si>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</si>
  <si>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</si>
  <si>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</si>
  <si>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</si>
  <si>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</si>
  <si>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</si>
  <si>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</si>
  <si>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</si>
  <si>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</si>
  <si>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</si>
  <si>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</si>
  <si>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</si>
  <si>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</si>
  <si>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</si>
  <si>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</si>
  <si>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</si>
  <si>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</si>
  <si>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</si>
  <si>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</si>
  <si>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</si>
  <si>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</si>
  <si>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</si>
  <si>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</si>
  <si>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</si>
  <si>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</si>
  <si>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</si>
  <si>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</si>
  <si>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</si>
  <si>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</si>
  <si>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</si>
  <si>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</si>
  <si>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</si>
  <si>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</si>
  <si>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</si>
  <si>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</si>
  <si>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</si>
  <si>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</si>
  <si>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</si>
  <si>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</si>
  <si>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</si>
  <si>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</si>
  <si>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</si>
  <si>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</si>
  <si>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</si>
  <si>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</si>
  <si>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</si>
  <si>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</si>
  <si>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</si>
  <si>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</si>
  <si>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</si>
  <si>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</si>
  <si>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</si>
  <si>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</si>
  <si>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</si>
  <si>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</si>
  <si>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</si>
  <si>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</si>
  <si>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</si>
  <si>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</si>
  <si>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</si>
  <si>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</si>
  <si>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</si>
  <si>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</si>
  <si>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июня</t>
  </si>
  <si>
    <t>за   июнь  2021 г.</t>
  </si>
  <si>
    <t>ост.на 01.07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</si>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</sst>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22">
      <selection activeCell="C59" sqref="C59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6</v>
      </c>
      <c r="K2" s="5" t="s">
        <v>134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838.35712296</v>
      </c>
    </row>
    <row r="14" spans="1:13" ht="12.75">
      <c r="A14" t="s">
        <v>97</v>
      </c>
      <c r="J14" s="20">
        <v>5</v>
      </c>
      <c r="K14" s="19" t="s">
        <v>49</v>
      </c>
      <c r="L14" s="25">
        <v>7.89</v>
      </c>
      <c r="M14" s="47">
        <f t="shared" si="0"/>
        <v>1645.43226372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4.02</v>
      </c>
      <c r="M16" s="47">
        <f t="shared" si="0"/>
        <v>838.35712296</v>
      </c>
    </row>
    <row r="17" spans="5:13" ht="12.75">
      <c r="E17" t="s">
        <v>100</v>
      </c>
      <c r="J17" s="15" t="s">
        <v>53</v>
      </c>
      <c r="K17" s="26" t="s">
        <v>81</v>
      </c>
      <c r="L17" s="21">
        <v>6</v>
      </c>
      <c r="M17" s="47">
        <f t="shared" si="0"/>
        <v>1251.2792880000002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225.23027184000006</v>
      </c>
    </row>
    <row r="19" spans="1:13" ht="12.75">
      <c r="A19" t="s">
        <v>102</v>
      </c>
      <c r="J19" s="16" t="s">
        <v>80</v>
      </c>
      <c r="K19" s="18" t="s">
        <v>56</v>
      </c>
      <c r="L19" s="48">
        <v>0.5</v>
      </c>
      <c r="M19" s="47">
        <f t="shared" si="0"/>
        <v>104.27327400000001</v>
      </c>
    </row>
    <row r="20" spans="1:13" ht="12.75">
      <c r="A20" t="s">
        <v>103</v>
      </c>
      <c r="J20" s="20"/>
      <c r="K20" s="27" t="s">
        <v>57</v>
      </c>
      <c r="L20" s="34">
        <f>SUM(L6:L19)</f>
        <v>23.509999999999998</v>
      </c>
      <c r="M20" s="34">
        <f>SUM(M6:M19)</f>
        <v>4902.92934348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7">
        <v>89.2</v>
      </c>
      <c r="M24" s="33">
        <f aca="true" t="shared" si="1" ref="M24:M36">L24*160.174*1.15*1.302</f>
        <v>21392.70489384</v>
      </c>
    </row>
    <row r="25" spans="1:13" ht="12.75">
      <c r="A25" t="s">
        <v>107</v>
      </c>
      <c r="J25" s="20">
        <v>2</v>
      </c>
      <c r="K25" s="20" t="s">
        <v>137</v>
      </c>
      <c r="L25" s="47">
        <v>3.12</v>
      </c>
      <c r="M25" s="33">
        <f t="shared" si="1"/>
        <v>748.265014224</v>
      </c>
    </row>
    <row r="26" spans="1:13" ht="12.75">
      <c r="A26" t="s">
        <v>108</v>
      </c>
      <c r="J26" s="20">
        <v>3</v>
      </c>
      <c r="K26" s="20"/>
      <c r="L26" s="47"/>
      <c r="M26" s="33">
        <f t="shared" si="1"/>
        <v>0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>
        <v>4</v>
      </c>
      <c r="K27" s="20"/>
      <c r="L27" s="47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7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92.32000000000001</v>
      </c>
      <c r="M37" s="34">
        <f>SUM(M24:M36)</f>
        <v>22140.969908064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43625.72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43247.33</v>
      </c>
      <c r="J41" s="20">
        <v>1</v>
      </c>
      <c r="K41" s="20"/>
      <c r="L41" s="25"/>
      <c r="M41" s="25"/>
    </row>
    <row r="42" spans="2:15" ht="12.75">
      <c r="B42" t="s">
        <v>8</v>
      </c>
      <c r="F42" s="9">
        <f>F41/F40</f>
        <v>0.9913264468758338</v>
      </c>
      <c r="J42" s="20">
        <v>2</v>
      </c>
      <c r="K42" s="20"/>
      <c r="L42" s="47"/>
      <c r="M42" s="25"/>
      <c r="N42" s="26"/>
      <c r="O42" s="51"/>
    </row>
    <row r="43" spans="1:13" ht="12.75">
      <c r="A43" s="7" t="s">
        <v>127</v>
      </c>
      <c r="B43" s="7"/>
      <c r="C43" s="7"/>
      <c r="D43" s="7"/>
      <c r="E43" s="7"/>
      <c r="F43" s="5">
        <f>400+400+250</f>
        <v>1050</v>
      </c>
      <c r="J43" s="20">
        <v>3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32">
        <f>F41+F43</f>
        <v>44297.33</v>
      </c>
      <c r="J44" s="20">
        <v>4</v>
      </c>
      <c r="K44" s="20"/>
      <c r="L44" s="25"/>
      <c r="M44" s="25"/>
    </row>
    <row r="45" spans="10:13" ht="12.75">
      <c r="J45" s="20">
        <v>5</v>
      </c>
      <c r="K45" s="20"/>
      <c r="L45" s="25"/>
      <c r="M45" s="25"/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f>3744*1.302</f>
        <v>4874.688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1745*1.302</f>
        <v>2271.9900000000002</v>
      </c>
      <c r="J50" s="20">
        <v>10</v>
      </c>
      <c r="K50" s="20"/>
      <c r="L50" s="25"/>
      <c r="M50" s="25"/>
    </row>
    <row r="51" spans="1:13" ht="12.75">
      <c r="A51" s="58" t="s">
        <v>84</v>
      </c>
      <c r="B51" s="50"/>
      <c r="C51" s="50"/>
      <c r="D51" s="50"/>
      <c r="E51" s="59">
        <v>0</v>
      </c>
      <c r="F51" s="57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7146.678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/>
      <c r="K54" s="20"/>
      <c r="L54" s="31" t="s">
        <v>64</v>
      </c>
      <c r="M54" s="28">
        <f>SUM(M41:M53)</f>
        <v>0</v>
      </c>
    </row>
    <row r="55" spans="1:6" ht="12.75">
      <c r="A55" s="45" t="s">
        <v>79</v>
      </c>
      <c r="B55" s="45"/>
      <c r="C55" s="45"/>
      <c r="D55" s="46">
        <v>0</v>
      </c>
      <c r="E55" s="45"/>
      <c r="F55" s="49">
        <v>0</v>
      </c>
    </row>
    <row r="56" spans="1:6" ht="12.75">
      <c r="A56" t="s">
        <v>78</v>
      </c>
      <c r="B56">
        <v>999.2</v>
      </c>
      <c r="C56" t="s">
        <v>13</v>
      </c>
      <c r="D56" s="5">
        <v>0</v>
      </c>
      <c r="E56" t="s">
        <v>14</v>
      </c>
      <c r="F56" s="11">
        <f>B56*D56</f>
        <v>0</v>
      </c>
    </row>
    <row r="57" spans="1:6" ht="12.75">
      <c r="A57" s="4" t="s">
        <v>17</v>
      </c>
      <c r="B57" s="10"/>
      <c r="C57" s="10"/>
      <c r="F57" s="32">
        <f>SUM(F54:F56)</f>
        <v>0</v>
      </c>
    </row>
    <row r="58" spans="1:2" ht="12.75">
      <c r="A58" s="4" t="s">
        <v>18</v>
      </c>
      <c r="B58" s="4"/>
    </row>
    <row r="59" spans="1:6" ht="12.75">
      <c r="A59" t="s">
        <v>19</v>
      </c>
      <c r="C59" s="50">
        <v>294676</v>
      </c>
      <c r="D59">
        <v>224780.8</v>
      </c>
      <c r="E59">
        <v>2983.9</v>
      </c>
      <c r="F59" s="35">
        <f>C59/D59*E59</f>
        <v>3911.7385310489153</v>
      </c>
    </row>
    <row r="60" spans="1:6" ht="12.75">
      <c r="A60" t="s">
        <v>20</v>
      </c>
      <c r="F60" s="35">
        <f>M20</f>
        <v>4902.92934348</v>
      </c>
    </row>
    <row r="61" spans="1:6" ht="12.75">
      <c r="A61" t="s">
        <v>21</v>
      </c>
      <c r="F61" s="11">
        <f>M37</f>
        <v>22140.969908064</v>
      </c>
    </row>
    <row r="62" spans="1:6" ht="12.75">
      <c r="A62" t="s">
        <v>72</v>
      </c>
      <c r="F62" s="5">
        <f>0*600*1.302</f>
        <v>0</v>
      </c>
    </row>
    <row r="63" spans="1:6" ht="12.75">
      <c r="A63" t="s">
        <v>22</v>
      </c>
      <c r="F63" s="5">
        <f>M54</f>
        <v>0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0.24</v>
      </c>
      <c r="E66" t="s">
        <v>14</v>
      </c>
      <c r="F66" s="11">
        <f>B66*D66</f>
        <v>716.136</v>
      </c>
    </row>
    <row r="67" spans="1:6" ht="12.75">
      <c r="A67" s="50" t="s">
        <v>83</v>
      </c>
      <c r="B67" s="50"/>
      <c r="C67" s="50"/>
      <c r="D67" s="57"/>
      <c r="E67" s="50"/>
      <c r="F67" s="57">
        <v>0</v>
      </c>
    </row>
    <row r="68" spans="1:6" ht="12.75">
      <c r="A68" s="50" t="s">
        <v>85</v>
      </c>
      <c r="B68" s="50"/>
      <c r="C68" s="50"/>
      <c r="D68" s="57">
        <v>0</v>
      </c>
      <c r="E68" s="50"/>
      <c r="F68" s="57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31671.773782592914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0.24</v>
      </c>
      <c r="E71" t="s">
        <v>14</v>
      </c>
      <c r="F71" s="11">
        <f>B71*D71</f>
        <v>716.136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0.91</v>
      </c>
      <c r="E74" t="s">
        <v>14</v>
      </c>
      <c r="F74" s="11">
        <f>B74*D74</f>
        <v>2715.349</v>
      </c>
    </row>
    <row r="75" spans="1:6" ht="12.75">
      <c r="A75" s="4" t="s">
        <v>29</v>
      </c>
      <c r="F75" s="32">
        <f>F71+F74</f>
        <v>3431.485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2.23</v>
      </c>
      <c r="E78" t="s">
        <v>14</v>
      </c>
      <c r="F78" s="11">
        <f>B78*D78</f>
        <v>6654.097</v>
      </c>
    </row>
    <row r="79" spans="1:6" ht="12.75">
      <c r="A79" s="4" t="s">
        <v>31</v>
      </c>
      <c r="F79" s="32">
        <f>SUM(F78)</f>
        <v>6654.097</v>
      </c>
    </row>
    <row r="80" spans="1:6" ht="12.75">
      <c r="A80" s="60" t="s">
        <v>77</v>
      </c>
      <c r="B80" s="50"/>
      <c r="C80" s="50"/>
      <c r="D80" s="59">
        <v>0</v>
      </c>
      <c r="E80" s="50"/>
      <c r="F80" s="61">
        <f>D80*E33</f>
        <v>0</v>
      </c>
    </row>
    <row r="81" spans="1:6" ht="12.75">
      <c r="A81" s="1" t="s">
        <v>32</v>
      </c>
      <c r="B81" s="1"/>
      <c r="F81" s="32">
        <f>F52+F57+F69+F75+F79+F80</f>
        <v>48904.03378259292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2836.4339593903887</v>
      </c>
      <c r="I82" s="7"/>
    </row>
    <row r="83" spans="1:9" ht="12.75">
      <c r="A83" s="1"/>
      <c r="B83" s="36" t="s">
        <v>129</v>
      </c>
      <c r="C83" s="36"/>
      <c r="D83" s="1"/>
      <c r="E83" s="55"/>
      <c r="F83" s="56">
        <v>1806.42</v>
      </c>
      <c r="I83" s="7"/>
    </row>
    <row r="84" spans="1:9" ht="12.75">
      <c r="A84" s="1"/>
      <c r="B84" s="36" t="s">
        <v>130</v>
      </c>
      <c r="C84" s="36"/>
      <c r="D84" s="1"/>
      <c r="E84" s="55"/>
      <c r="F84" s="56">
        <v>238.66</v>
      </c>
      <c r="I84" s="7"/>
    </row>
    <row r="85" spans="1:9" ht="12.75">
      <c r="A85" s="1"/>
      <c r="B85" s="36" t="s">
        <v>131</v>
      </c>
      <c r="C85" s="36"/>
      <c r="D85" s="1"/>
      <c r="E85" s="55"/>
      <c r="F85" s="56">
        <v>0</v>
      </c>
      <c r="I85" s="7"/>
    </row>
    <row r="86" spans="1:6" ht="15">
      <c r="A86" s="12" t="s">
        <v>34</v>
      </c>
      <c r="B86" s="12"/>
      <c r="C86" s="12"/>
      <c r="D86" s="12"/>
      <c r="E86" s="12"/>
      <c r="F86" s="42">
        <f>F81+F82+F83+F84+F85</f>
        <v>53785.547741983304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135</v>
      </c>
    </row>
    <row r="88" spans="1:6" ht="12.75">
      <c r="A88" s="13"/>
      <c r="B88" s="39">
        <v>44348</v>
      </c>
      <c r="C88" s="40">
        <v>-164161</v>
      </c>
      <c r="D88" s="43">
        <f>F44</f>
        <v>44297.33</v>
      </c>
      <c r="E88" s="43">
        <f>F86</f>
        <v>53785.547741983304</v>
      </c>
      <c r="F88" s="44">
        <f>C88+D88-E88</f>
        <v>-173649.2177419833</v>
      </c>
    </row>
    <row r="90" spans="1:6" ht="13.5" thickBot="1">
      <c r="A90" t="s">
        <v>112</v>
      </c>
      <c r="C90" s="53">
        <v>44348</v>
      </c>
      <c r="D90" s="8" t="s">
        <v>113</v>
      </c>
      <c r="E90" s="53">
        <v>44377</v>
      </c>
      <c r="F90" t="s">
        <v>114</v>
      </c>
    </row>
    <row r="91" spans="1:7" ht="13.5" thickBot="1">
      <c r="A91" t="s">
        <v>115</v>
      </c>
      <c r="F91" s="54">
        <f>E88</f>
        <v>53785.547741983304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2017-08-21T12:45:05Z</cp:lastPrinted>
  <dcterms:created xsi:type="dcterms:W3CDTF">2008-08-18T07:30:19Z</dcterms:created>
  <dcterms:modified xsi:type="dcterms:W3CDTF">2021-10-06T08:20:00Z</dcterms:modified>
  <cp:category/>
  <cp:version/>
  <cp:contentType/>
  <cp:contentStatus/>
</cp:coreProperties>
</file>