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<sst xmlns="http://schemas.openxmlformats.org/spreadsheetml/2006/main" count="162" uniqueCount="139">
  <si>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</si>
  <si>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</si>
  <si>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</si>
  <si>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</si>
  <si>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</si>
  <si>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</si>
  <si>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</si>
  <si>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</si>
  <si>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</si>
  <si>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</si>
  <si>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</si>
  <si>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</si>
  <si>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</si>
  <si>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</si>
  <si>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</si>
  <si>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</si>
  <si>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</si>
  <si>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</si>
  <si>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</si>
  <si>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</si>
  <si>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</si>
  <si>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</si>
  <si>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</si>
  <si>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</si>
  <si>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</si>
  <si>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</si>
  <si>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</si>
  <si>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</si>
  <si>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</si>
  <si>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</si>
  <si>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</si>
  <si>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</si>
  <si>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</si>
  <si>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</si>
  <si>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</si>
  <si>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</si>
  <si>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</si>
  <si>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</si>
  <si>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</si>
  <si>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</si>
  <si>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</si>
  <si>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</si>
  <si>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</si>
  <si>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</si>
  <si>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</si>
  <si>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</si>
  <si>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</si>
  <si>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</si>
  <si>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</si>
  <si>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</si>
  <si>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</si>
  <si>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</si>
  <si>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</si>
  <si>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</si>
  <si>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</si>
  <si>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</si>
  <si>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</si>
  <si>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</si>
  <si>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</si>
  <si>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</si>
  <si>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</si>
  <si>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</si>
  <si>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</si>
  <si>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</si>
  <si>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</si>
  <si>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</si>
  <si>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</si>
  <si>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</si>
  <si>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</si>
  <si>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</si>
  <si>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</si>
  <si>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</si>
  <si>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</si>
  <si>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</si>
  <si>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</si>
  <si>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</si>
  <si>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</si>
  <si>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</si>
  <si>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</si>
  <si>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</si>
  <si>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</si>
  <si>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</si>
  <si>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</si>
  <si>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</si>
  <si>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</si>
  <si>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</si>
  <si>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</si>
  <si>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</si>
  <si>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</si>
  <si>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</si>
  <si>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</si>
  <si>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</si>
  <si>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</si>
  <si>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</si>
  <si>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</si>
  <si>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</si>
  <si>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</si>
  <si>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</si>
  <si>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</si>
  <si>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</si>
  <si>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</si>
  <si>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</si>
  <si>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</si>
  <si>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</si>
  <si>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</si>
  <si>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</si>
  <si>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</si>
  <si>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</si>
  <si>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</si>
  <si>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</si>
  <si>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</si>
  <si>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</si>
  <si>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</si>
  <si>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</si>
  <si>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</si>
  <si>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</si>
  <si>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</si>
  <si>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</si>
  <si>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</si>
  <si>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</si>
  <si>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</si>
  <si>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</si>
  <si>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</si>
  <si>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</si>
  <si>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</si>
  <si>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</si>
  <si>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</si>
  <si>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</si>
  <si>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</si>
  <si>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</si>
  <si>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</si>
  <si>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(комстар,видикон)</t>
  </si>
  <si>
    <t>2021г.</t>
  </si>
  <si>
    <t>0</t>
  </si>
  <si>
    <t>июля</t>
  </si>
  <si>
    <t>за   июль  2021 г.</t>
  </si>
  <si>
    <t>ост.на 01.08</t>
  </si>
  <si>
    <t>ремонт подъезда №4</t>
  </si>
  <si>
    <t>материал для ремонта подъезда №4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</si>
</sst>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0">
      <selection activeCell="M36" sqref="M36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11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7</v>
      </c>
      <c r="K2" s="5" t="s">
        <v>135</v>
      </c>
    </row>
    <row r="3" spans="1:13" ht="12.75">
      <c r="A3" t="s">
        <v>86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47" t="s">
        <v>133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0.5</v>
      </c>
      <c r="M20" s="34">
        <f>SUM(M6:M19)</f>
        <v>104.27327400000001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25">
        <v>90.39</v>
      </c>
      <c r="M24" s="33">
        <f aca="true" t="shared" si="1" ref="M24:M31">L24*160.174*1.302*1.15</f>
        <v>21678.100844778</v>
      </c>
    </row>
    <row r="25" spans="1:13" ht="12.75">
      <c r="A25" t="s">
        <v>106</v>
      </c>
      <c r="J25" s="20">
        <v>2</v>
      </c>
      <c r="K25" s="20"/>
      <c r="L25" s="25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H27" s="49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90.39</v>
      </c>
      <c r="M32" s="34">
        <f>SUM(M24:M31)</f>
        <v>21678.100844778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 t="s">
        <v>138</v>
      </c>
      <c r="L36" s="23"/>
      <c r="M36" s="23">
        <v>14619</v>
      </c>
    </row>
    <row r="37" spans="10:13" ht="12.75">
      <c r="J37" s="23">
        <v>2</v>
      </c>
      <c r="K37" s="44"/>
      <c r="L37" s="23"/>
      <c r="M37" s="23"/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f>28258.79-23.71</f>
        <v>28235.08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v>19701.86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0.6977794998278737</v>
      </c>
      <c r="J42" s="23">
        <v>7</v>
      </c>
      <c r="K42" s="44"/>
      <c r="L42" s="23"/>
      <c r="M42" s="23"/>
    </row>
    <row r="43" spans="1:13" ht="12.75">
      <c r="A43" t="s">
        <v>131</v>
      </c>
      <c r="F43" s="5">
        <f>250+105</f>
        <v>355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20056.86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f>7156*1.302</f>
        <v>9317.112000000001</v>
      </c>
      <c r="J49" s="25">
        <v>14</v>
      </c>
      <c r="K49" s="45"/>
      <c r="L49" s="25"/>
      <c r="M49" s="25"/>
    </row>
    <row r="50" spans="1:13" ht="12.75">
      <c r="A50" s="6" t="s">
        <v>79</v>
      </c>
      <c r="F50" s="11">
        <f>1091*1.302</f>
        <v>1420.482</v>
      </c>
      <c r="J50" s="25">
        <v>15</v>
      </c>
      <c r="K50" s="45"/>
      <c r="L50" s="25"/>
      <c r="M50" s="25"/>
    </row>
    <row r="51" spans="1:13" ht="12.75">
      <c r="A51" s="55" t="s">
        <v>83</v>
      </c>
      <c r="B51" s="48"/>
      <c r="C51" s="48"/>
      <c r="D51" s="48"/>
      <c r="E51" s="56">
        <v>0</v>
      </c>
      <c r="F51" s="57">
        <f>E51*E33</f>
        <v>0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10737.594000000001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0.4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14619</v>
      </c>
    </row>
    <row r="56" spans="1:6" ht="12.75">
      <c r="A56" s="4" t="s">
        <v>16</v>
      </c>
      <c r="B56" s="10"/>
      <c r="C56" s="10"/>
      <c r="F56" s="32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48">
        <v>294676</v>
      </c>
      <c r="D58">
        <v>224780.8</v>
      </c>
      <c r="E58">
        <v>1537.6</v>
      </c>
      <c r="F58" s="35">
        <f>C58/D58*E58</f>
        <v>2015.7140538693695</v>
      </c>
    </row>
    <row r="59" spans="1:6" ht="12.75">
      <c r="A59" t="s">
        <v>19</v>
      </c>
      <c r="F59" s="35">
        <f>M20</f>
        <v>104.27327400000001</v>
      </c>
    </row>
    <row r="60" spans="1:6" ht="12.75">
      <c r="A60" t="s">
        <v>20</v>
      </c>
      <c r="F60" s="11">
        <f>M32</f>
        <v>21678.100844778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21</v>
      </c>
      <c r="F62" s="11">
        <f>M55</f>
        <v>14619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0.34</v>
      </c>
      <c r="E65" t="s">
        <v>14</v>
      </c>
      <c r="F65" s="11">
        <f>B65*D65</f>
        <v>535.024</v>
      </c>
    </row>
    <row r="66" spans="1:6" ht="12.75">
      <c r="A66" s="60" t="s">
        <v>74</v>
      </c>
      <c r="B66" s="60"/>
      <c r="C66" s="60"/>
      <c r="D66" s="61"/>
      <c r="E66" s="60"/>
      <c r="F66" s="61">
        <v>5065</v>
      </c>
    </row>
    <row r="67" spans="1:6" ht="12.75">
      <c r="A67" s="48" t="s">
        <v>84</v>
      </c>
      <c r="B67" s="48"/>
      <c r="C67" s="48"/>
      <c r="D67" s="57">
        <v>0</v>
      </c>
      <c r="E67" s="48"/>
      <c r="F67" s="57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44017.11217264737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0.24</v>
      </c>
      <c r="E70" t="s">
        <v>14</v>
      </c>
      <c r="F70" s="11">
        <f>B70*D70</f>
        <v>377.664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0.81</v>
      </c>
      <c r="E73" t="s">
        <v>14</v>
      </c>
      <c r="F73" s="11">
        <f>B73*D73</f>
        <v>1274.616</v>
      </c>
    </row>
    <row r="74" spans="1:6" ht="12.75">
      <c r="A74" s="4" t="s">
        <v>28</v>
      </c>
      <c r="F74" s="32">
        <f>F70+F73</f>
        <v>1652.28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2.35</v>
      </c>
      <c r="E77" t="s">
        <v>14</v>
      </c>
      <c r="F77" s="11">
        <f>B77*D77</f>
        <v>3697.96</v>
      </c>
    </row>
    <row r="78" spans="1:6" ht="12.75">
      <c r="A78" s="4" t="s">
        <v>31</v>
      </c>
      <c r="F78" s="32">
        <f>SUM(F77)</f>
        <v>3697.96</v>
      </c>
    </row>
    <row r="79" spans="1:6" ht="12.75">
      <c r="A79" s="58" t="s">
        <v>77</v>
      </c>
      <c r="B79" s="48"/>
      <c r="C79" s="48"/>
      <c r="D79" s="56">
        <v>0</v>
      </c>
      <c r="E79" s="48"/>
      <c r="F79" s="59">
        <f>D79*E33</f>
        <v>0</v>
      </c>
    </row>
    <row r="80" spans="1:8" ht="12.75">
      <c r="A80" s="1" t="s">
        <v>32</v>
      </c>
      <c r="B80" s="1"/>
      <c r="F80" s="32">
        <f>F52+F56+F68+F74+F78+F79</f>
        <v>60104.946172647375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3486.0868780135474</v>
      </c>
      <c r="G81" s="7"/>
      <c r="H81" s="7"/>
      <c r="I81" s="7"/>
    </row>
    <row r="82" spans="1:9" ht="12.75">
      <c r="A82" s="1"/>
      <c r="B82" s="36" t="s">
        <v>128</v>
      </c>
      <c r="C82" s="36"/>
      <c r="D82" s="1"/>
      <c r="E82" s="53"/>
      <c r="F82" s="54">
        <v>1198.88</v>
      </c>
      <c r="G82" s="7"/>
      <c r="H82" s="7"/>
      <c r="I82" s="7"/>
    </row>
    <row r="83" spans="1:9" ht="12.75">
      <c r="A83" s="1"/>
      <c r="B83" s="36" t="s">
        <v>129</v>
      </c>
      <c r="C83" s="36"/>
      <c r="D83" s="1"/>
      <c r="E83" s="53"/>
      <c r="F83" s="54">
        <v>188.75</v>
      </c>
      <c r="G83" s="7"/>
      <c r="H83" s="7"/>
      <c r="I83" s="7"/>
    </row>
    <row r="84" spans="1:9" ht="12.75">
      <c r="A84" s="1"/>
      <c r="B84" s="36" t="s">
        <v>130</v>
      </c>
      <c r="C84" s="36"/>
      <c r="D84" s="1"/>
      <c r="E84" s="53"/>
      <c r="F84" s="54">
        <f>0</f>
        <v>0</v>
      </c>
      <c r="G84" s="7"/>
      <c r="H84" s="7"/>
      <c r="I84" s="7"/>
    </row>
    <row r="85" spans="1:6" ht="15">
      <c r="A85" s="12" t="s">
        <v>34</v>
      </c>
      <c r="B85" s="12"/>
      <c r="C85" s="12"/>
      <c r="D85" s="12"/>
      <c r="E85" s="12"/>
      <c r="F85" s="31">
        <f>F80+F81+F82+F83+F84</f>
        <v>64978.66305066092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136</v>
      </c>
    </row>
    <row r="87" spans="1:6" ht="12.75">
      <c r="A87" s="13"/>
      <c r="B87" s="39">
        <v>44378</v>
      </c>
      <c r="C87" s="40">
        <v>-668784</v>
      </c>
      <c r="D87" s="42">
        <f>F44</f>
        <v>20056.86</v>
      </c>
      <c r="E87" s="42">
        <f>F85</f>
        <v>64978.66305066092</v>
      </c>
      <c r="F87" s="43">
        <f>C87+D87-E87</f>
        <v>-713705.803050661</v>
      </c>
    </row>
    <row r="89" spans="1:6" ht="13.5" thickBot="1">
      <c r="A89" t="s">
        <v>111</v>
      </c>
      <c r="C89" s="50">
        <v>44378</v>
      </c>
      <c r="D89" s="8" t="s">
        <v>112</v>
      </c>
      <c r="E89" s="50">
        <v>44408</v>
      </c>
      <c r="F89" t="s">
        <v>113</v>
      </c>
    </row>
    <row r="90" spans="1:7" ht="13.5" thickBot="1">
      <c r="A90" t="s">
        <v>114</v>
      </c>
      <c r="F90" s="51">
        <f>E87</f>
        <v>64978.66305066092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2017-08-21T12:50:36Z</cp:lastPrinted>
  <dcterms:created xsi:type="dcterms:W3CDTF">2008-08-18T07:30:19Z</dcterms:created>
  <dcterms:modified xsi:type="dcterms:W3CDTF">2021-11-25T11:15:59Z</dcterms:modified>
  <cp:category/>
  <cp:version/>
  <cp:contentType/>
  <cp:contentStatus/>
</cp:coreProperties>
</file>