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<sst xmlns="http://schemas.openxmlformats.org/spreadsheetml/2006/main" count="184" uniqueCount="148">
  <si>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</si>
  <si>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</si>
  <si>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</si>
  <si>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</si>
  <si>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</si>
  <si>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</si>
  <si>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</si>
  <si>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</si>
  <si>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</si>
  <si>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</si>
  <si>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</si>
  <si>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</si>
  <si>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</si>
  <si>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</si>
  <si>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</si>
  <si>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</si>
  <si>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</si>
  <si>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</si>
  <si>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</si>
  <si>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</si>
  <si>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</si>
  <si>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</si>
  <si>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</si>
  <si>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</si>
  <si>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</si>
  <si>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</si>
  <si>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</si>
  <si>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</si>
  <si>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</si>
  <si>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</si>
  <si>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</si>
  <si>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</si>
  <si>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</si>
  <si>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</si>
  <si>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</si>
  <si>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</si>
  <si>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</si>
  <si>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</si>
  <si>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</si>
  <si>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</si>
  <si>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</si>
  <si>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</si>
  <si>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</si>
  <si>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</si>
  <si>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</si>
  <si>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</si>
  <si>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</si>
  <si>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</si>
  <si>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</si>
  <si>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</si>
  <si>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</si>
  <si>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</si>
  <si>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</si>
  <si>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</si>
  <si>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</si>
  <si>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</si>
  <si>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</si>
  <si>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</si>
  <si>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</si>
  <si>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</si>
  <si>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</si>
  <si>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</si>
  <si>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</si>
  <si>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</si>
  <si>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</si>
  <si>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</si>
  <si>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</si>
  <si>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</si>
  <si>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</si>
  <si>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</si>
  <si>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</si>
  <si>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</si>
  <si>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</si>
  <si>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</si>
  <si>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</si>
  <si>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</si>
  <si>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</si>
  <si>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</si>
  <si>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</si>
  <si>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</si>
  <si>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</si>
  <si>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</si>
  <si>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</si>
  <si>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</si>
  <si>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</si>
  <si>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</si>
  <si>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</si>
  <si>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</si>
  <si>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</si>
  <si>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</si>
  <si>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</si>
  <si>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</si>
  <si>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</si>
  <si>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</si>
  <si>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</si>
  <si>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</si>
  <si>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</si>
  <si>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</si>
  <si>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</si>
  <si>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</si>
  <si>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</si>
  <si>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</si>
  <si>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</si>
  <si>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</si>
  <si>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</si>
  <si>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</si>
  <si>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</si>
  <si>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</si>
  <si>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</si>
  <si>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</si>
  <si>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</si>
  <si>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</si>
  <si>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</si>
  <si>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</si>
  <si>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</si>
  <si>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</si>
  <si>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</si>
  <si>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</si>
  <si>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</si>
  <si>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</si>
  <si>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</si>
  <si>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</si>
  <si>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</si>
  <si>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</si>
  <si>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</si>
  <si>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</si>
  <si>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</si>
  <si>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</si>
  <si>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</si>
  <si>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</si>
  <si>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</si>
  <si>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</si>
  <si>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2021г.</t>
  </si>
  <si>
    <t>февраля</t>
  </si>
  <si>
    <t>за   февраль  2021 г.</t>
  </si>
  <si>
    <t>ост.на 01.03</t>
  </si>
  <si>
    <t>смена вентиля д 25 (1шт) п-д2</t>
  </si>
  <si>
    <t>устройство лангетки на трубу д 50</t>
  </si>
  <si>
    <t>вентиль д 25</t>
  </si>
  <si>
    <t>1шт</t>
  </si>
  <si>
    <t>к/гайка 25</t>
  </si>
  <si>
    <t>бочонок 25</t>
  </si>
  <si>
    <t>муфта комб. 32</t>
  </si>
  <si>
    <t>американка 32</t>
  </si>
  <si>
    <t>бинт</t>
  </si>
  <si>
    <t>закрытие слуховых окон</t>
  </si>
  <si>
    <t>саморезы</t>
  </si>
  <si>
    <t>20шт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</si>
</sst>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6">
      <selection activeCell="D64" sqref="D64:D76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2</v>
      </c>
      <c r="K1" t="s">
        <v>67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5:13" ht="12.75">
      <c r="E4" s="8">
        <v>28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L7*160.174*1.302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775.7931585600002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1.85</v>
      </c>
      <c r="M16" s="34">
        <f t="shared" si="0"/>
        <v>385.81111380000004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34">
        <f t="shared" si="0"/>
        <v>0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104.27327400000001</v>
      </c>
    </row>
    <row r="20" spans="1:13" ht="12.75">
      <c r="A20" t="s">
        <v>126</v>
      </c>
      <c r="J20" s="20"/>
      <c r="K20" s="27" t="s">
        <v>58</v>
      </c>
      <c r="L20" s="28">
        <f>SUM(L6:L19)</f>
        <v>8.32</v>
      </c>
      <c r="M20" s="33">
        <f>SUM(M6:M19)</f>
        <v>1735.1072793600006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34">
        <v>1.03</v>
      </c>
      <c r="M24" s="32">
        <f aca="true" t="shared" si="1" ref="M24:M37">L24*160.174*1.302*1.15</f>
        <v>247.02338610599998</v>
      </c>
    </row>
    <row r="25" spans="1:13" ht="12.75">
      <c r="A25" t="s">
        <v>106</v>
      </c>
      <c r="J25" s="20">
        <v>2</v>
      </c>
      <c r="K25" s="20" t="s">
        <v>137</v>
      </c>
      <c r="L25" s="34">
        <v>2</v>
      </c>
      <c r="M25" s="32">
        <f t="shared" si="1"/>
        <v>479.65706040000003</v>
      </c>
    </row>
    <row r="26" spans="1:13" ht="12.75">
      <c r="A26" t="s">
        <v>107</v>
      </c>
      <c r="J26" s="20">
        <v>3</v>
      </c>
      <c r="K26" s="20" t="s">
        <v>145</v>
      </c>
      <c r="L26" s="46">
        <f>6*1</f>
        <v>6</v>
      </c>
      <c r="M26" s="32">
        <f t="shared" si="1"/>
        <v>1438.9711812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J27" s="20">
        <v>4</v>
      </c>
      <c r="K27" s="20"/>
      <c r="L27" s="34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5"/>
      <c r="L32" s="46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9.030000000000001</v>
      </c>
      <c r="M38" s="33">
        <f>SUM(M24:M37)</f>
        <v>2165.651627706</v>
      </c>
    </row>
    <row r="39" spans="1:11" ht="12.75">
      <c r="A39" s="2" t="s">
        <v>6</v>
      </c>
      <c r="F39" s="11">
        <v>54947.9</v>
      </c>
      <c r="K39" s="1" t="s">
        <v>62</v>
      </c>
    </row>
    <row r="40" spans="1:13" ht="12.75">
      <c r="A40" t="s">
        <v>7</v>
      </c>
      <c r="F40" s="5">
        <v>49664.57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0.90384837273126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 t="s">
        <v>138</v>
      </c>
      <c r="L42" s="25" t="s">
        <v>139</v>
      </c>
      <c r="M42" s="34">
        <f>1*832.26</f>
        <v>832.26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50669.57</v>
      </c>
      <c r="J43" s="20">
        <v>2</v>
      </c>
      <c r="K43" s="20" t="s">
        <v>140</v>
      </c>
      <c r="L43" s="25" t="s">
        <v>139</v>
      </c>
      <c r="M43" s="25">
        <v>31</v>
      </c>
    </row>
    <row r="44" spans="10:13" ht="12.75">
      <c r="J44" s="20">
        <v>3</v>
      </c>
      <c r="K44" s="20" t="s">
        <v>141</v>
      </c>
      <c r="L44" s="25" t="s">
        <v>139</v>
      </c>
      <c r="M44" s="34">
        <v>23.74</v>
      </c>
    </row>
    <row r="45" spans="2:13" ht="12.75">
      <c r="B45" s="1" t="s">
        <v>10</v>
      </c>
      <c r="C45" s="1"/>
      <c r="J45" s="20">
        <v>4</v>
      </c>
      <c r="K45" s="20" t="s">
        <v>142</v>
      </c>
      <c r="L45" s="25" t="s">
        <v>139</v>
      </c>
      <c r="M45" s="25">
        <v>106.37</v>
      </c>
    </row>
    <row r="46" spans="10:13" ht="12.75">
      <c r="J46" s="20">
        <v>5</v>
      </c>
      <c r="K46" s="20" t="s">
        <v>138</v>
      </c>
      <c r="L46" s="25" t="s">
        <v>139</v>
      </c>
      <c r="M46" s="25">
        <v>832.26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140</v>
      </c>
      <c r="L47" s="25" t="s">
        <v>139</v>
      </c>
      <c r="M47" s="25">
        <v>31</v>
      </c>
    </row>
    <row r="48" spans="1:13" ht="12.75">
      <c r="A48" t="s">
        <v>12</v>
      </c>
      <c r="F48" s="11">
        <f>6396*1.302</f>
        <v>8327.592</v>
      </c>
      <c r="J48" s="20">
        <v>7</v>
      </c>
      <c r="K48" s="20" t="s">
        <v>141</v>
      </c>
      <c r="L48" s="25" t="s">
        <v>139</v>
      </c>
      <c r="M48" s="25">
        <v>23.74</v>
      </c>
    </row>
    <row r="49" spans="1:13" ht="12.75">
      <c r="A49" s="6" t="s">
        <v>15</v>
      </c>
      <c r="F49" s="11">
        <f>2727*1.302</f>
        <v>3550.554</v>
      </c>
      <c r="J49" s="20">
        <v>8</v>
      </c>
      <c r="K49" s="20" t="s">
        <v>142</v>
      </c>
      <c r="L49" s="25" t="s">
        <v>139</v>
      </c>
      <c r="M49" s="25">
        <v>106.37</v>
      </c>
    </row>
    <row r="50" spans="1:13" ht="12.75">
      <c r="A50" s="56" t="s">
        <v>82</v>
      </c>
      <c r="B50" s="47"/>
      <c r="C50" s="47"/>
      <c r="D50" s="47"/>
      <c r="E50" s="57">
        <v>0</v>
      </c>
      <c r="F50" s="48">
        <f>E50*E32</f>
        <v>0</v>
      </c>
      <c r="J50" s="20">
        <v>9</v>
      </c>
      <c r="K50" s="20" t="s">
        <v>143</v>
      </c>
      <c r="L50" s="25" t="s">
        <v>139</v>
      </c>
      <c r="M50" s="25">
        <v>199.86</v>
      </c>
    </row>
    <row r="51" spans="1:13" ht="12.75">
      <c r="A51" s="4" t="s">
        <v>34</v>
      </c>
      <c r="F51" s="31">
        <f>F48+F49+F50</f>
        <v>11878.146</v>
      </c>
      <c r="J51" s="20">
        <v>10</v>
      </c>
      <c r="K51" s="20" t="s">
        <v>144</v>
      </c>
      <c r="L51" s="25" t="s">
        <v>139</v>
      </c>
      <c r="M51" s="25">
        <v>157.2</v>
      </c>
    </row>
    <row r="52" spans="1:13" ht="12.75">
      <c r="A52" s="4" t="s">
        <v>16</v>
      </c>
      <c r="J52" s="20">
        <v>11</v>
      </c>
      <c r="K52" s="20" t="s">
        <v>146</v>
      </c>
      <c r="L52" s="25" t="s">
        <v>147</v>
      </c>
      <c r="M52" s="25">
        <f>20*0.65</f>
        <v>13</v>
      </c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7">
        <v>274656</v>
      </c>
      <c r="D57">
        <v>224780.8</v>
      </c>
      <c r="E57">
        <v>3465.6</v>
      </c>
      <c r="F57" s="35">
        <f>C57/D57*E57</f>
        <v>4234.560218666364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1735.1072793600006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2165.651627706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2356.8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0.26</v>
      </c>
      <c r="E64" t="s">
        <v>14</v>
      </c>
      <c r="F64" s="11">
        <f>B64*D64</f>
        <v>901.056</v>
      </c>
      <c r="J64" s="20">
        <v>23</v>
      </c>
      <c r="K64" s="20"/>
      <c r="L64" s="25"/>
      <c r="M64" s="25"/>
    </row>
    <row r="65" spans="1:13" ht="12.75">
      <c r="A65" s="47" t="s">
        <v>131</v>
      </c>
      <c r="B65" s="47"/>
      <c r="C65" s="47"/>
      <c r="D65" s="48"/>
      <c r="E65" s="47"/>
      <c r="F65" s="48">
        <v>0</v>
      </c>
      <c r="J65" s="20">
        <v>24</v>
      </c>
      <c r="K65" s="20"/>
      <c r="L65" s="25"/>
      <c r="M65" s="25"/>
    </row>
    <row r="66" spans="1:13" ht="12.75">
      <c r="A66" s="47" t="s">
        <v>83</v>
      </c>
      <c r="B66" s="47"/>
      <c r="C66" s="47"/>
      <c r="D66" s="48">
        <v>0</v>
      </c>
      <c r="E66" s="47"/>
      <c r="F66" s="48">
        <f>D66*E32</f>
        <v>0</v>
      </c>
      <c r="J66" s="20"/>
      <c r="K66" s="20"/>
      <c r="L66" s="30" t="s">
        <v>65</v>
      </c>
      <c r="M66" s="33">
        <f>SUM(M42:M65)</f>
        <v>2356.8</v>
      </c>
    </row>
    <row r="67" spans="1:6" ht="12.75">
      <c r="A67" s="4" t="s">
        <v>25</v>
      </c>
      <c r="B67" s="10"/>
      <c r="C67" s="10"/>
      <c r="F67" s="31">
        <f>SUM(F57:F66)</f>
        <v>11393.175125732365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0.24</v>
      </c>
      <c r="E69" t="s">
        <v>14</v>
      </c>
      <c r="F69" s="11">
        <f>B69*D69</f>
        <v>831.7439999999999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1.25</v>
      </c>
      <c r="E72" t="s">
        <v>14</v>
      </c>
      <c r="F72" s="11">
        <f>B72*D72</f>
        <v>4332</v>
      </c>
    </row>
    <row r="73" spans="1:6" ht="12.75">
      <c r="A73" s="4" t="s">
        <v>29</v>
      </c>
      <c r="F73" s="31">
        <f>F69+F72</f>
        <v>5163.744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2.23</v>
      </c>
      <c r="E76" t="s">
        <v>14</v>
      </c>
      <c r="F76" s="11">
        <f>B76*D76</f>
        <v>7728.288</v>
      </c>
    </row>
    <row r="77" spans="1:6" ht="12.75">
      <c r="A77" s="4" t="s">
        <v>32</v>
      </c>
      <c r="F77" s="31">
        <f>SUM(F76)</f>
        <v>7728.288</v>
      </c>
    </row>
    <row r="78" spans="1:6" ht="12.75">
      <c r="A78" s="58" t="s">
        <v>77</v>
      </c>
      <c r="B78" s="47"/>
      <c r="C78" s="47"/>
      <c r="D78" s="57">
        <v>0</v>
      </c>
      <c r="E78" s="47"/>
      <c r="F78" s="59">
        <f>D78*E32</f>
        <v>0</v>
      </c>
    </row>
    <row r="79" spans="1:6" ht="12.75">
      <c r="A79" s="1" t="s">
        <v>33</v>
      </c>
      <c r="B79" s="1"/>
      <c r="F79" s="44">
        <f>F51+F55+F67+F73+F77+F78</f>
        <v>36163.35312573236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2097.474481292477</v>
      </c>
    </row>
    <row r="81" spans="1:6" ht="12.75">
      <c r="A81" s="1"/>
      <c r="B81" s="37" t="s">
        <v>127</v>
      </c>
      <c r="C81" s="37"/>
      <c r="D81" s="1"/>
      <c r="E81" s="53"/>
      <c r="F81" s="54">
        <v>3018.75</v>
      </c>
    </row>
    <row r="82" spans="1:6" ht="12.75">
      <c r="A82" s="1"/>
      <c r="B82" s="37" t="s">
        <v>128</v>
      </c>
      <c r="C82" s="37"/>
      <c r="D82" s="1"/>
      <c r="E82" s="53"/>
      <c r="F82" s="54">
        <v>418.2</v>
      </c>
    </row>
    <row r="83" spans="1:6" ht="12.75">
      <c r="A83" s="1"/>
      <c r="B83" s="37" t="s">
        <v>129</v>
      </c>
      <c r="C83" s="37"/>
      <c r="D83" s="1"/>
      <c r="E83" s="53"/>
      <c r="F83" s="54">
        <v>2202.46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43900.237607024836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5" t="s">
        <v>135</v>
      </c>
    </row>
    <row r="86" spans="1:6" ht="12.75">
      <c r="A86" s="13"/>
      <c r="B86" s="40">
        <v>44228</v>
      </c>
      <c r="C86" s="41">
        <v>-750233</v>
      </c>
      <c r="D86" s="42">
        <f>F43</f>
        <v>50669.57</v>
      </c>
      <c r="E86" s="42">
        <f>F84</f>
        <v>43900.237607024836</v>
      </c>
      <c r="F86" s="43">
        <f>C86+D86-E86</f>
        <v>-743463.6676070249</v>
      </c>
    </row>
    <row r="88" spans="1:6" ht="13.5" thickBot="1">
      <c r="A88" t="s">
        <v>111</v>
      </c>
      <c r="C88" s="50">
        <v>44228</v>
      </c>
      <c r="D88" s="8" t="s">
        <v>112</v>
      </c>
      <c r="E88" s="50">
        <v>44255</v>
      </c>
      <c r="F88" t="s">
        <v>113</v>
      </c>
    </row>
    <row r="89" spans="1:7" ht="13.5" thickBot="1">
      <c r="A89" t="s">
        <v>114</v>
      </c>
      <c r="F89" s="51">
        <f>E86</f>
        <v>43900.237607024836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2020-09-12T14:12:10Z</cp:lastPrinted>
  <dcterms:created xsi:type="dcterms:W3CDTF">2008-08-18T07:30:19Z</dcterms:created>
  <dcterms:modified xsi:type="dcterms:W3CDTF">2021-05-17T11:26:25Z</dcterms:modified>
  <cp:category/>
  <cp:version/>
  <cp:contentType/>
  <cp:contentStatus/>
</cp:coreProperties>
</file>