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<sst xmlns="http://schemas.openxmlformats.org/spreadsheetml/2006/main" count="159" uniqueCount="136">
  <si>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</si>
  <si>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</si>
  <si>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</si>
  <si>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</si>
  <si>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</si>
  <si>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</si>
  <si>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</si>
  <si>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</si>
  <si>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</si>
  <si>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</si>
  <si>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</si>
  <si>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</si>
  <si>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</si>
  <si>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</si>
  <si>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</si>
  <si>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</si>
  <si>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</si>
  <si>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</si>
  <si>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</si>
  <si>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</si>
  <si>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</si>
  <si>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</si>
  <si>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</si>
  <si>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</si>
  <si>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</si>
  <si>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</si>
  <si>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</si>
  <si>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</si>
  <si>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</si>
  <si>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</si>
  <si>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</si>
  <si>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</si>
  <si>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</si>
  <si>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</si>
  <si>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</si>
  <si>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</si>
  <si>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</si>
  <si>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</si>
  <si>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</si>
  <si>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</si>
  <si>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</si>
  <si>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</si>
  <si>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</si>
  <si>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</si>
  <si>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</si>
  <si>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</si>
  <si>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</si>
  <si>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</si>
  <si>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</si>
  <si>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</si>
  <si>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</si>
  <si>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</si>
  <si>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</si>
  <si>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</si>
  <si>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</si>
  <si>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</si>
  <si>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</si>
  <si>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</si>
  <si>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</si>
  <si>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</si>
  <si>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</si>
  <si>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</si>
  <si>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</si>
  <si>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</si>
  <si>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</si>
  <si>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</si>
  <si>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</si>
  <si>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</si>
  <si>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</si>
  <si>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</si>
  <si>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</si>
  <si>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</si>
  <si>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</si>
  <si>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</si>
  <si>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</si>
  <si>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</si>
  <si>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</si>
  <si>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</si>
  <si>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</si>
  <si>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</si>
  <si>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</si>
  <si>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</si>
  <si>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</si>
  <si>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</si>
  <si>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</si>
  <si>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</si>
  <si>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</si>
  <si>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</si>
  <si>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</si>
  <si>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</si>
  <si>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</si>
  <si>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</si>
  <si>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</si>
  <si>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</si>
  <si>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</si>
  <si>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</si>
  <si>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</si>
  <si>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</si>
  <si>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</si>
  <si>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</si>
  <si>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</si>
  <si>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</si>
  <si>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</si>
  <si>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</si>
  <si>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</si>
  <si>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</si>
  <si>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</si>
  <si>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</si>
  <si>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</si>
  <si>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</si>
  <si>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</si>
  <si>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</si>
  <si>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</si>
  <si>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</si>
  <si>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</si>
  <si>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</si>
  <si>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</si>
  <si>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</si>
  <si>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</si>
  <si>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</si>
  <si>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</si>
  <si>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</si>
  <si>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</si>
  <si>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</si>
  <si>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</si>
  <si>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</si>
  <si>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</si>
  <si>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</si>
  <si>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</si>
  <si>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</si>
  <si>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</si>
  <si>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</si>
  <si>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</si>
  <si>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2021г.</t>
  </si>
  <si>
    <t>за   январь  2021 г.</t>
  </si>
  <si>
    <t>ост.на 01.02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</si>
</sst>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8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55" sqref="D55:D7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1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132</v>
      </c>
      <c r="G5" s="8" t="s">
        <v>133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7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7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7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7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7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L24*160.174*1.302*1.15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L25*160.174*1.302*1.15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L26*160.174*1.302*1.15</f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3">
        <v>4</v>
      </c>
      <c r="K27" s="44"/>
      <c r="L27" s="23"/>
      <c r="M27" s="34">
        <f>L27*160.174*1.302*1.15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f>241-122.59</f>
        <v>118.41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1299.81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10.977197871801367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1299.81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565.3059999999999</v>
      </c>
    </row>
    <row r="50" ht="12.75">
      <c r="A50" s="6" t="s">
        <v>16</v>
      </c>
    </row>
    <row r="51" spans="1:6" ht="12.75">
      <c r="A51" s="54" t="s">
        <v>84</v>
      </c>
      <c r="B51" s="48"/>
      <c r="C51" s="48"/>
      <c r="D51" s="48"/>
      <c r="E51" s="55">
        <v>0</v>
      </c>
      <c r="F51" s="53">
        <f>E51*E33</f>
        <v>0</v>
      </c>
    </row>
    <row r="52" spans="1:6" ht="12.75">
      <c r="A52" s="4" t="s">
        <v>35</v>
      </c>
      <c r="F52" s="33">
        <f>F49+F50+F51</f>
        <v>565.3059999999999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8">
        <v>300307</v>
      </c>
      <c r="D58">
        <v>224780.8</v>
      </c>
      <c r="E58">
        <v>189.7</v>
      </c>
      <c r="F58" s="37">
        <f>C58/D58*E58</f>
        <v>253.4390744227265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0.36</v>
      </c>
      <c r="E65" t="s">
        <v>15</v>
      </c>
      <c r="F65" s="11">
        <f>B65*D65</f>
        <v>68.29199999999999</v>
      </c>
    </row>
    <row r="66" spans="1:6" ht="12.75">
      <c r="A66" s="48" t="s">
        <v>76</v>
      </c>
      <c r="B66" s="48"/>
      <c r="C66" s="48"/>
      <c r="D66" s="53"/>
      <c r="E66" s="48"/>
      <c r="F66" s="53">
        <v>0</v>
      </c>
    </row>
    <row r="67" spans="1:6" ht="12.75">
      <c r="A67" s="48" t="s">
        <v>85</v>
      </c>
      <c r="B67" s="48"/>
      <c r="C67" s="48"/>
      <c r="D67" s="53">
        <v>0</v>
      </c>
      <c r="E67" s="48"/>
      <c r="F67" s="53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321.73107442272646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0.24</v>
      </c>
      <c r="E70" t="s">
        <v>15</v>
      </c>
      <c r="F70" s="11">
        <f>B70*D70</f>
        <v>45.528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1.09</v>
      </c>
      <c r="E73" t="s">
        <v>15</v>
      </c>
      <c r="F73" s="11">
        <f>B73*D73</f>
        <v>206.773</v>
      </c>
    </row>
    <row r="74" spans="1:6" ht="12.75">
      <c r="A74" s="4" t="s">
        <v>30</v>
      </c>
      <c r="F74" s="33">
        <f>F70+F73</f>
        <v>252.301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1.89</v>
      </c>
      <c r="E77" t="s">
        <v>15</v>
      </c>
      <c r="F77" s="11">
        <f>B77*D77</f>
        <v>358.53299999999996</v>
      </c>
    </row>
    <row r="78" spans="1:6" ht="12.75">
      <c r="A78" s="4" t="s">
        <v>33</v>
      </c>
      <c r="F78" s="33">
        <f>SUM(F77)</f>
        <v>358.53299999999996</v>
      </c>
    </row>
    <row r="79" spans="1:6" ht="12.75">
      <c r="A79" s="56" t="s">
        <v>79</v>
      </c>
      <c r="B79" s="48"/>
      <c r="C79" s="48"/>
      <c r="D79" s="55">
        <v>0</v>
      </c>
      <c r="E79" s="48"/>
      <c r="F79" s="57">
        <f>D79*E33</f>
        <v>0</v>
      </c>
    </row>
    <row r="80" spans="1:6" ht="12.75">
      <c r="A80" s="1" t="s">
        <v>34</v>
      </c>
      <c r="B80" s="1"/>
      <c r="F80" s="33">
        <f>F52+F56+F68+F74+F78+F79</f>
        <v>1497.8710744227262</v>
      </c>
    </row>
    <row r="81" spans="1:9" ht="12.75">
      <c r="A81" s="1" t="s">
        <v>77</v>
      </c>
      <c r="B81" s="1"/>
      <c r="C81" s="46">
        <v>0.028</v>
      </c>
      <c r="D81" s="1"/>
      <c r="E81" s="1"/>
      <c r="F81" s="33">
        <f>F80*2.8%</f>
        <v>41.94039008383633</v>
      </c>
      <c r="I81" s="7"/>
    </row>
    <row r="82" spans="1:9" ht="12.75">
      <c r="A82" s="1"/>
      <c r="B82" s="1" t="s">
        <v>129</v>
      </c>
      <c r="C82" s="46"/>
      <c r="D82" s="1"/>
      <c r="E82" s="1"/>
      <c r="F82" s="52">
        <v>0</v>
      </c>
      <c r="I82" s="7"/>
    </row>
    <row r="83" spans="1:9" ht="12.75">
      <c r="A83" s="1"/>
      <c r="B83" s="1" t="s">
        <v>130</v>
      </c>
      <c r="C83" s="46"/>
      <c r="D83" s="1"/>
      <c r="E83" s="1"/>
      <c r="F83" s="52">
        <v>0</v>
      </c>
      <c r="I83" s="7"/>
    </row>
    <row r="84" spans="1:9" ht="12.75">
      <c r="A84" s="1"/>
      <c r="B84" s="1" t="s">
        <v>131</v>
      </c>
      <c r="C84" s="46"/>
      <c r="D84" s="1"/>
      <c r="E84" s="1"/>
      <c r="F84" s="52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6">
        <f>F80+F81+F82+F83+F84</f>
        <v>1539.8114645065625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44197</v>
      </c>
      <c r="C87" s="25">
        <v>-84615</v>
      </c>
      <c r="D87" s="42">
        <f>F44</f>
        <v>1299.81</v>
      </c>
      <c r="E87" s="42">
        <f>F85</f>
        <v>1539.8114645065625</v>
      </c>
      <c r="F87" s="43">
        <f>C87+D87-E87</f>
        <v>-84855.00146450657</v>
      </c>
    </row>
    <row r="89" spans="1:6" ht="13.5" thickBot="1">
      <c r="A89" t="s">
        <v>112</v>
      </c>
      <c r="C89" s="50">
        <v>44197</v>
      </c>
      <c r="D89" s="8" t="s">
        <v>113</v>
      </c>
      <c r="E89" s="50">
        <v>44227</v>
      </c>
      <c r="F89" t="s">
        <v>114</v>
      </c>
    </row>
    <row r="90" spans="1:7" ht="13.5" thickBot="1">
      <c r="A90" t="s">
        <v>115</v>
      </c>
      <c r="F90" s="51">
        <f>E87</f>
        <v>1539.8114645065625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2017-08-21T12:49:01Z</cp:lastPrinted>
  <dcterms:created xsi:type="dcterms:W3CDTF">2008-08-18T07:30:19Z</dcterms:created>
  <dcterms:modified xsi:type="dcterms:W3CDTF">2021-04-19T08:50:55Z</dcterms:modified>
  <cp:category/>
  <cp:version/>
  <cp:contentType/>
  <cp:contentStatus/>
</cp:coreProperties>
</file>