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<sst xmlns="http://schemas.openxmlformats.org/spreadsheetml/2006/main" count="163" uniqueCount="140">
  <si>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</si>
  <si>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</si>
  <si>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</si>
  <si>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</si>
  <si>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</si>
  <si>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</si>
  <si>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</si>
  <si>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</si>
  <si>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</si>
  <si>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</si>
  <si>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</si>
  <si>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</si>
  <si>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</si>
  <si>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</si>
  <si>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</si>
  <si>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</si>
  <si>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</si>
  <si>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</si>
  <si>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</si>
  <si>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</si>
  <si>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</si>
  <si>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</si>
  <si>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</si>
  <si>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</si>
  <si>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</si>
  <si>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</si>
  <si>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</si>
  <si>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</si>
  <si>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</si>
  <si>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</si>
  <si>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</si>
  <si>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</si>
  <si>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</si>
  <si>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</si>
  <si>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</si>
  <si>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</si>
  <si>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</si>
  <si>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</si>
  <si>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</si>
  <si>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</si>
  <si>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</si>
  <si>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</si>
  <si>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</si>
  <si>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</si>
  <si>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</si>
  <si>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</si>
  <si>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</si>
  <si>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</si>
  <si>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</si>
  <si>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</si>
  <si>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</si>
  <si>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</si>
  <si>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</si>
  <si>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</si>
  <si>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</si>
  <si>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</si>
  <si>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</si>
  <si>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</si>
  <si>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</si>
  <si>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</si>
  <si>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</si>
  <si>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</si>
  <si>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</si>
  <si>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</si>
  <si>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</si>
  <si>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</si>
  <si>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</si>
  <si>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</si>
  <si>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</si>
  <si>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</si>
  <si>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</si>
  <si>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</si>
  <si>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</si>
  <si>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</si>
  <si>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</si>
  <si>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</si>
  <si>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</si>
  <si>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</si>
  <si>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</si>
  <si>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</si>
  <si>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</si>
  <si>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</si>
  <si>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</si>
  <si>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</si>
  <si>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</si>
  <si>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</si>
  <si>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</si>
  <si>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</si>
  <si>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</si>
  <si>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</si>
  <si>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</si>
  <si>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</si>
  <si>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</si>
  <si>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</si>
  <si>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</si>
  <si>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</si>
  <si>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</si>
  <si>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</si>
  <si>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</si>
  <si>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</si>
  <si>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</si>
  <si>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</si>
  <si>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</si>
  <si>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</si>
  <si>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</si>
  <si>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</si>
  <si>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</si>
  <si>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</si>
  <si>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</si>
  <si>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</si>
  <si>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</si>
  <si>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</si>
  <si>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</si>
  <si>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</si>
  <si>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</si>
  <si>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</si>
  <si>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</si>
  <si>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</si>
  <si>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</si>
  <si>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</si>
  <si>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</si>
  <si>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</si>
  <si>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</si>
  <si>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</si>
  <si>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</si>
  <si>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</si>
  <si>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</si>
  <si>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</si>
  <si>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</si>
  <si>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</si>
  <si>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</si>
  <si>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</si>
  <si>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</si>
  <si>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</si>
  <si>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</si>
  <si>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Медиа-Маркет,ростелеком,комстар,видикон)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</si>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</sst>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3">
      <selection activeCell="D81" sqref="D81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3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136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6">
        <f t="shared" si="0"/>
        <v>3753.837864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22.6</v>
      </c>
      <c r="M20" s="33">
        <f>SUM(M6:M19)</f>
        <v>4713.1519848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/>
      <c r="L24" s="46"/>
      <c r="M24" s="32">
        <f aca="true" t="shared" si="1" ref="M24:M40">L24*160.174*1.302*1.15</f>
        <v>0</v>
      </c>
    </row>
    <row r="25" spans="1:13" ht="12.75">
      <c r="A25" t="s">
        <v>110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111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6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6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6"/>
      <c r="M37" s="32">
        <f t="shared" si="1"/>
        <v>0</v>
      </c>
    </row>
    <row r="38" spans="10:13" ht="12.75">
      <c r="J38" s="20">
        <v>15</v>
      </c>
      <c r="K38" s="20"/>
      <c r="L38" s="46"/>
      <c r="M38" s="32">
        <f t="shared" si="1"/>
        <v>0</v>
      </c>
    </row>
    <row r="39" spans="1:13" ht="12.75">
      <c r="A39" s="2" t="s">
        <v>6</v>
      </c>
      <c r="F39" s="11">
        <v>89414.93</v>
      </c>
      <c r="J39" s="20">
        <v>16</v>
      </c>
      <c r="K39" s="20"/>
      <c r="L39" s="46"/>
      <c r="M39" s="32">
        <f t="shared" si="1"/>
        <v>0</v>
      </c>
    </row>
    <row r="40" spans="1:13" ht="12.75">
      <c r="A40" t="s">
        <v>7</v>
      </c>
      <c r="F40" s="5">
        <v>76264.67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0.8529299301581962</v>
      </c>
      <c r="J41" s="20"/>
      <c r="K41" s="29" t="s">
        <v>51</v>
      </c>
      <c r="L41" s="28">
        <f>SUM(L24:L40)</f>
        <v>0</v>
      </c>
      <c r="M41" s="33">
        <f>SUM(M24:M40)</f>
        <v>0</v>
      </c>
    </row>
    <row r="42" spans="1:11" ht="12.75">
      <c r="A42" s="7" t="s">
        <v>135</v>
      </c>
      <c r="B42" s="7"/>
      <c r="C42" s="7"/>
      <c r="D42" s="7"/>
      <c r="E42" s="7"/>
      <c r="F42" s="5">
        <f>250+200+400+250+105</f>
        <v>1205</v>
      </c>
      <c r="K42" s="1" t="s">
        <v>55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77469.67</v>
      </c>
      <c r="J43" s="22" t="s">
        <v>29</v>
      </c>
      <c r="K43" s="22"/>
      <c r="L43" s="22" t="s">
        <v>56</v>
      </c>
      <c r="M43" s="22" t="s">
        <v>35</v>
      </c>
    </row>
    <row r="44" spans="10:13" ht="12.75">
      <c r="J44" s="23" t="s">
        <v>30</v>
      </c>
      <c r="K44" s="23" t="s">
        <v>31</v>
      </c>
      <c r="L44" s="23"/>
      <c r="M44" s="23" t="s">
        <v>57</v>
      </c>
    </row>
    <row r="45" spans="2:13" ht="12.75">
      <c r="B45" s="1" t="s">
        <v>10</v>
      </c>
      <c r="C45" s="1"/>
      <c r="J45" s="20">
        <v>1</v>
      </c>
      <c r="K45" s="20"/>
      <c r="L45" s="25"/>
      <c r="M45" s="25"/>
    </row>
    <row r="46" spans="10:13" ht="12.75">
      <c r="J46" s="20">
        <v>2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3</v>
      </c>
      <c r="K47" s="20"/>
      <c r="L47" s="25"/>
      <c r="M47" s="25"/>
    </row>
    <row r="48" spans="1:13" ht="12.75">
      <c r="A48" t="s">
        <v>12</v>
      </c>
      <c r="F48" s="11">
        <f>4744.04*1.302</f>
        <v>6176.7400800000005</v>
      </c>
      <c r="J48" s="20">
        <v>4</v>
      </c>
      <c r="K48" s="20"/>
      <c r="L48" s="25"/>
      <c r="M48" s="25"/>
    </row>
    <row r="49" spans="1:13" ht="12.75">
      <c r="A49" s="6" t="s">
        <v>15</v>
      </c>
      <c r="F49" s="11">
        <f>3873*1.302</f>
        <v>5042.646</v>
      </c>
      <c r="J49" s="20">
        <v>5</v>
      </c>
      <c r="K49" s="20"/>
      <c r="L49" s="25"/>
      <c r="M49" s="25"/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6</v>
      </c>
      <c r="K50" s="20"/>
      <c r="L50" s="25"/>
      <c r="M50" s="25"/>
    </row>
    <row r="51" spans="1:13" ht="12.75">
      <c r="A51" s="4" t="s">
        <v>27</v>
      </c>
      <c r="F51" s="31">
        <f>F48+F49+F50</f>
        <v>11219.38608</v>
      </c>
      <c r="J51" s="20">
        <v>7</v>
      </c>
      <c r="K51" s="20"/>
      <c r="L51" s="25"/>
      <c r="M51" s="25"/>
    </row>
    <row r="52" spans="1:13" ht="12.75">
      <c r="A52" s="4" t="s">
        <v>16</v>
      </c>
      <c r="J52" s="20">
        <v>8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9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0.5</v>
      </c>
      <c r="E54" t="s">
        <v>14</v>
      </c>
      <c r="F54" s="11">
        <f>B54*D54</f>
        <v>308.5</v>
      </c>
      <c r="J54" s="20">
        <v>10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308.5</v>
      </c>
      <c r="J55" s="20">
        <v>11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12</v>
      </c>
      <c r="K56" s="20"/>
      <c r="L56" s="25"/>
      <c r="M56" s="25"/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</f>
        <v>12610</v>
      </c>
      <c r="J57" s="20">
        <v>13</v>
      </c>
      <c r="K57" s="20"/>
      <c r="L57" s="25"/>
      <c r="M57" s="25"/>
    </row>
    <row r="58" spans="1:13" ht="12.75">
      <c r="A58" s="62" t="s">
        <v>134</v>
      </c>
      <c r="B58" s="62"/>
      <c r="C58" s="62"/>
      <c r="D58" s="56"/>
      <c r="E58" s="53"/>
      <c r="F58" s="57">
        <v>0</v>
      </c>
      <c r="J58" s="20">
        <v>14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15</v>
      </c>
      <c r="K59" s="20"/>
      <c r="L59" s="25"/>
      <c r="M59" s="25"/>
    </row>
    <row r="60" spans="1:13" ht="12.75">
      <c r="A60" s="4" t="s">
        <v>61</v>
      </c>
      <c r="B60" s="4"/>
      <c r="J60" s="20">
        <v>16</v>
      </c>
      <c r="K60" s="20"/>
      <c r="L60" s="25"/>
      <c r="M60" s="25"/>
    </row>
    <row r="61" spans="1:13" ht="12.75">
      <c r="A61" t="s">
        <v>18</v>
      </c>
      <c r="C61">
        <v>304687</v>
      </c>
      <c r="D61">
        <v>224780.6</v>
      </c>
      <c r="E61">
        <v>4305.3</v>
      </c>
      <c r="F61" s="34">
        <f>C61/D61*E61</f>
        <v>5835.7747114297235</v>
      </c>
      <c r="J61" s="20">
        <v>17</v>
      </c>
      <c r="K61" s="20"/>
      <c r="L61" s="25"/>
      <c r="M61" s="25"/>
    </row>
    <row r="62" spans="1:13" ht="12.75">
      <c r="A62" t="s">
        <v>19</v>
      </c>
      <c r="F62" s="34">
        <f>M20</f>
        <v>4713.1519848</v>
      </c>
      <c r="J62" s="20">
        <v>18</v>
      </c>
      <c r="K62" s="20"/>
      <c r="L62" s="25"/>
      <c r="M62" s="25"/>
    </row>
    <row r="63" spans="1:13" ht="12.75">
      <c r="A63" t="s">
        <v>20</v>
      </c>
      <c r="F63" s="11">
        <f>M41</f>
        <v>0</v>
      </c>
      <c r="J63" s="20">
        <v>19</v>
      </c>
      <c r="K63" s="20"/>
      <c r="L63" s="25"/>
      <c r="M63" s="25"/>
    </row>
    <row r="64" spans="1:13" ht="12.75">
      <c r="A64" t="s">
        <v>74</v>
      </c>
      <c r="F64" s="5">
        <f>0*600*1.302</f>
        <v>0</v>
      </c>
      <c r="J64" s="20">
        <v>20</v>
      </c>
      <c r="K64" s="20"/>
      <c r="L64" s="25"/>
      <c r="M64" s="25"/>
    </row>
    <row r="65" spans="1:13" ht="12.75">
      <c r="A65" t="s">
        <v>21</v>
      </c>
      <c r="F65" s="11">
        <f>M76</f>
        <v>0</v>
      </c>
      <c r="J65" s="20">
        <v>21</v>
      </c>
      <c r="K65" s="20"/>
      <c r="L65" s="25"/>
      <c r="M65" s="25"/>
    </row>
    <row r="66" spans="1:13" ht="12.75">
      <c r="A66" t="s">
        <v>22</v>
      </c>
      <c r="F66" s="5"/>
      <c r="J66" s="20">
        <v>22</v>
      </c>
      <c r="K66" s="20"/>
      <c r="L66" s="25"/>
      <c r="M66" s="25"/>
    </row>
    <row r="67" spans="1:13" ht="12.75">
      <c r="A67" t="s">
        <v>23</v>
      </c>
      <c r="F67" s="5"/>
      <c r="J67" s="20">
        <v>23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0.33</v>
      </c>
      <c r="E68" t="s">
        <v>14</v>
      </c>
      <c r="F68" s="11">
        <f>B68*D68</f>
        <v>1420.749</v>
      </c>
      <c r="J68" s="20">
        <v>24</v>
      </c>
      <c r="K68" s="20"/>
      <c r="L68" s="25"/>
      <c r="M68" s="25"/>
    </row>
    <row r="69" spans="1:13" ht="12.75">
      <c r="A69" s="53" t="s">
        <v>81</v>
      </c>
      <c r="B69" s="53"/>
      <c r="C69" s="53"/>
      <c r="D69" s="58"/>
      <c r="E69" s="53"/>
      <c r="F69" s="58">
        <v>0</v>
      </c>
      <c r="G69" s="53"/>
      <c r="J69" s="20">
        <v>25</v>
      </c>
      <c r="K69" s="20"/>
      <c r="L69" s="25"/>
      <c r="M69" s="25"/>
    </row>
    <row r="70" spans="1:13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  <c r="J70" s="20">
        <v>26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11969.675696229722</v>
      </c>
      <c r="J71" s="20">
        <v>27</v>
      </c>
      <c r="K71" s="20"/>
      <c r="L71" s="25"/>
      <c r="M71" s="25"/>
    </row>
    <row r="72" spans="1:13" ht="12.75">
      <c r="A72" s="4" t="s">
        <v>62</v>
      </c>
      <c r="F72" s="5"/>
      <c r="J72" s="20">
        <v>28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0.24</v>
      </c>
      <c r="E73" t="s">
        <v>14</v>
      </c>
      <c r="F73" s="11">
        <f>B73*D73</f>
        <v>1033.272</v>
      </c>
      <c r="J73" s="20">
        <v>29</v>
      </c>
      <c r="K73" s="20"/>
      <c r="L73" s="25"/>
      <c r="M73" s="25"/>
    </row>
    <row r="74" spans="1:13" ht="12.75">
      <c r="A74" t="s">
        <v>25</v>
      </c>
      <c r="F74" s="5"/>
      <c r="J74" s="20">
        <v>30</v>
      </c>
      <c r="K74" s="20"/>
      <c r="L74" s="25"/>
      <c r="M74" s="25"/>
    </row>
    <row r="75" spans="1:13" ht="12.75">
      <c r="A75" s="7" t="s">
        <v>75</v>
      </c>
      <c r="J75" s="20">
        <v>31</v>
      </c>
      <c r="K75" s="20"/>
      <c r="L75" s="25"/>
      <c r="M75" s="25"/>
    </row>
    <row r="76" spans="2:13" ht="12.75">
      <c r="B76">
        <v>4305.3</v>
      </c>
      <c r="C76" t="s">
        <v>13</v>
      </c>
      <c r="D76" s="11">
        <v>1.35</v>
      </c>
      <c r="E76" t="s">
        <v>14</v>
      </c>
      <c r="F76" s="11">
        <f>B76*D76</f>
        <v>5812.155000000001</v>
      </c>
      <c r="J76" s="20"/>
      <c r="K76" s="20"/>
      <c r="L76" s="30" t="s">
        <v>58</v>
      </c>
      <c r="M76" s="33">
        <f>SUM(M45:M75)</f>
        <v>0</v>
      </c>
    </row>
    <row r="77" spans="1:6" ht="12.75">
      <c r="A77" s="4" t="s">
        <v>63</v>
      </c>
      <c r="F77" s="31">
        <f>F73+F76</f>
        <v>6845.427000000001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3.03</v>
      </c>
      <c r="E80" t="s">
        <v>14</v>
      </c>
      <c r="F80" s="11">
        <f>B80*D80</f>
        <v>13045.059</v>
      </c>
    </row>
    <row r="81" spans="1:9" ht="12.75">
      <c r="A81" s="4" t="s">
        <v>66</v>
      </c>
      <c r="B81" s="1"/>
      <c r="F81" s="31">
        <f>SUM(F80)</f>
        <v>13045.059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55998.04777622972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3247.8867710213235</v>
      </c>
    </row>
    <row r="85" spans="1:6" ht="12.75">
      <c r="A85" s="1"/>
      <c r="B85" s="36" t="s">
        <v>131</v>
      </c>
      <c r="C85" s="36"/>
      <c r="D85" s="1"/>
      <c r="E85" s="54"/>
      <c r="F85" s="55">
        <v>6989.014</v>
      </c>
    </row>
    <row r="86" spans="1:6" ht="12.75">
      <c r="A86" s="1"/>
      <c r="B86" s="36" t="s">
        <v>132</v>
      </c>
      <c r="C86" s="36"/>
      <c r="D86" s="1"/>
      <c r="E86" s="54"/>
      <c r="F86" s="55">
        <v>450.82</v>
      </c>
    </row>
    <row r="87" spans="1:6" ht="12.75">
      <c r="A87" s="1"/>
      <c r="B87" s="36" t="s">
        <v>133</v>
      </c>
      <c r="C87" s="36"/>
      <c r="D87" s="1"/>
      <c r="E87" s="54"/>
      <c r="F87" s="55">
        <v>2384.11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69069.87854725105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44256</v>
      </c>
      <c r="C90" s="40">
        <v>29462</v>
      </c>
      <c r="D90" s="42">
        <f>F43</f>
        <v>77469.67</v>
      </c>
      <c r="E90" s="42">
        <f>F88</f>
        <v>69069.87854725105</v>
      </c>
      <c r="F90" s="43">
        <f>C90+D90-E90</f>
        <v>37861.79145274895</v>
      </c>
    </row>
    <row r="92" spans="1:6" ht="13.5" thickBot="1">
      <c r="A92" t="s">
        <v>115</v>
      </c>
      <c r="C92" s="50">
        <v>44228</v>
      </c>
      <c r="D92" s="8" t="s">
        <v>116</v>
      </c>
      <c r="E92" s="50">
        <v>44255</v>
      </c>
      <c r="F92" t="s">
        <v>117</v>
      </c>
    </row>
    <row r="93" spans="1:7" ht="13.5" thickBot="1">
      <c r="A93" t="s">
        <v>118</v>
      </c>
      <c r="F93" s="51">
        <f>E90</f>
        <v>69069.87854725105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2021-06-21T12:35:21Z</dcterms:modified>
  <cp:category/>
  <cp:version/>
  <cp:contentType/>
  <cp:contentStatus/>
</cp:coreProperties>
</file>