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<sst xmlns="http://schemas.openxmlformats.org/spreadsheetml/2006/main" count="159" uniqueCount="136">
  <si>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</si>
  <si>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</si>
  <si>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</si>
  <si>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</si>
  <si>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</si>
  <si>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</si>
  <si>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</si>
  <si>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</si>
  <si>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</si>
  <si>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</si>
  <si>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</si>
  <si>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</si>
  <si>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</si>
  <si>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</si>
  <si>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</si>
  <si>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</si>
  <si>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</si>
  <si>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</si>
  <si>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</si>
  <si>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</si>
  <si>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</si>
  <si>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</si>
  <si>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</si>
  <si>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</si>
  <si>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</si>
  <si>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</si>
  <si>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</si>
  <si>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</si>
  <si>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</si>
  <si>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</si>
  <si>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</si>
  <si>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</si>
  <si>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</si>
  <si>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</si>
  <si>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</si>
  <si>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</si>
  <si>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</si>
  <si>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</si>
  <si>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</si>
  <si>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</si>
  <si>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</si>
  <si>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</si>
  <si>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</si>
  <si>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</si>
  <si>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</si>
  <si>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</si>
  <si>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</si>
  <si>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</si>
  <si>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</si>
  <si>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</si>
  <si>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</si>
  <si>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</si>
  <si>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</si>
  <si>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</si>
  <si>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</si>
  <si>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</si>
  <si>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</si>
  <si>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</si>
  <si>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</si>
  <si>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</si>
  <si>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</si>
  <si>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</si>
  <si>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</si>
  <si>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</si>
  <si>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</si>
  <si>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</si>
  <si>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</si>
  <si>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</si>
  <si>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</si>
  <si>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</si>
  <si>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</si>
  <si>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</si>
  <si>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</si>
  <si>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</si>
  <si>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</si>
  <si>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</si>
  <si>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</si>
  <si>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</si>
  <si>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</si>
  <si>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</si>
  <si>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</si>
  <si>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</si>
  <si>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</si>
  <si>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</si>
  <si>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</si>
  <si>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</si>
  <si>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</si>
  <si>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</si>
  <si>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</si>
  <si>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</si>
  <si>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</si>
  <si>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</si>
  <si>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</si>
  <si>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</si>
  <si>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</si>
  <si>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</si>
  <si>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</si>
  <si>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</si>
  <si>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</si>
  <si>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</si>
  <si>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</si>
  <si>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</si>
  <si>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</si>
  <si>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</si>
  <si>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</si>
  <si>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</si>
  <si>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</si>
  <si>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</si>
  <si>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</si>
  <si>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</si>
  <si>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</si>
  <si>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</si>
  <si>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</si>
  <si>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</si>
  <si>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</si>
  <si>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</si>
  <si>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</si>
  <si>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</si>
  <si>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</si>
  <si>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</si>
  <si>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</si>
  <si>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</si>
  <si>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</si>
  <si>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</si>
  <si>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</si>
  <si>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</si>
  <si>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</si>
  <si>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</si>
  <si>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</si>
  <si>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</si>
  <si>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</si>
  <si>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(Спарк,ростелеком,эр-телеком,видикон)</t>
  </si>
  <si>
    <t>2021г.</t>
  </si>
  <si>
    <t>июля</t>
  </si>
  <si>
    <t>за   июль  2021 г.</t>
  </si>
  <si>
    <t>ост.на 01.08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</si>
</sst>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8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31">
      <selection activeCell="D54" sqref="D54:D76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7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4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7.29</v>
      </c>
      <c r="M17" s="48">
        <f t="shared" si="0"/>
        <v>1520.3043349200002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8.870000000000001</v>
      </c>
      <c r="M20" s="33">
        <f>SUM(M6:M19)</f>
        <v>1849.8078807600004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48"/>
      <c r="M24" s="32">
        <f aca="true" t="shared" si="1" ref="M24:M35">L24*160.174*1.302*1.15</f>
        <v>0</v>
      </c>
    </row>
    <row r="25" spans="1:13" ht="12.75">
      <c r="A25" t="s">
        <v>107</v>
      </c>
      <c r="J25" s="20">
        <v>2</v>
      </c>
      <c r="K25" s="20"/>
      <c r="L25" s="48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H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57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0</v>
      </c>
      <c r="M36" s="33">
        <f>SUM(M24:M35)</f>
        <v>0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48021.86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40784.52</v>
      </c>
      <c r="J40" s="20">
        <v>1</v>
      </c>
      <c r="K40" s="20"/>
      <c r="L40" s="25"/>
      <c r="M40" s="25"/>
    </row>
    <row r="41" spans="2:13" ht="12.75">
      <c r="B41" t="s">
        <v>8</v>
      </c>
      <c r="F41" s="9">
        <f>F40/F39</f>
        <v>0.8492907188517895</v>
      </c>
      <c r="J41" s="20">
        <v>2</v>
      </c>
      <c r="K41" s="20"/>
      <c r="L41" s="25"/>
      <c r="M41" s="25"/>
    </row>
    <row r="42" spans="1:13" ht="12.75">
      <c r="A42" t="s">
        <v>131</v>
      </c>
      <c r="F42" s="5">
        <f>250+400+400+105</f>
        <v>1155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41939.52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7156*1.302</f>
        <v>9317.112000000001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0">
        <f>1746*1.302</f>
        <v>2273.292</v>
      </c>
      <c r="J49" s="20">
        <v>10</v>
      </c>
      <c r="K49" s="20"/>
      <c r="L49" s="25"/>
      <c r="M49" s="25"/>
    </row>
    <row r="50" spans="1:13" ht="12.75">
      <c r="A50" s="58" t="s">
        <v>83</v>
      </c>
      <c r="B50" s="49"/>
      <c r="C50" s="59"/>
      <c r="D50" s="59"/>
      <c r="E50" s="64">
        <v>0</v>
      </c>
      <c r="F50" s="65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11590.404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0.4</v>
      </c>
      <c r="E54" t="s">
        <v>14</v>
      </c>
      <c r="F54" s="11">
        <f>B54*D54</f>
        <v>271.76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271.76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9">
        <v>294676</v>
      </c>
      <c r="D57">
        <v>224780.8</v>
      </c>
      <c r="E57">
        <v>2641.1</v>
      </c>
      <c r="F57" s="34">
        <f>C57/D57*E57</f>
        <v>3462.3454654490065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1849.8078807600004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0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/>
      <c r="K60" s="20"/>
      <c r="L60" s="30" t="s">
        <v>64</v>
      </c>
      <c r="M60" s="33">
        <f>SUM(M40:M59)</f>
        <v>0</v>
      </c>
    </row>
    <row r="61" spans="1:6" ht="12.75">
      <c r="A61" t="s">
        <v>22</v>
      </c>
      <c r="F61" s="11">
        <f>M60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0.34</v>
      </c>
      <c r="E64" t="s">
        <v>14</v>
      </c>
      <c r="F64" s="11">
        <f>B64*D64</f>
        <v>897.974</v>
      </c>
    </row>
    <row r="65" spans="1:6" ht="12.75">
      <c r="A65" s="49" t="s">
        <v>82</v>
      </c>
      <c r="B65" s="49"/>
      <c r="C65" s="49"/>
      <c r="D65" s="60"/>
      <c r="E65" s="49"/>
      <c r="F65" s="60">
        <v>0</v>
      </c>
    </row>
    <row r="66" spans="1:6" ht="12.75">
      <c r="A66" s="49" t="s">
        <v>84</v>
      </c>
      <c r="B66" s="49"/>
      <c r="C66" s="49"/>
      <c r="D66" s="60">
        <v>0</v>
      </c>
      <c r="E66" s="49"/>
      <c r="F66" s="60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6210.127346209007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0.24</v>
      </c>
      <c r="E69" t="s">
        <v>14</v>
      </c>
      <c r="F69" s="11">
        <f>B69*D69</f>
        <v>633.8639999999999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0.81</v>
      </c>
      <c r="E72" t="s">
        <v>14</v>
      </c>
      <c r="F72" s="11">
        <f>B72*D72</f>
        <v>2139.291</v>
      </c>
    </row>
    <row r="73" spans="1:6" ht="12.75">
      <c r="A73" s="4" t="s">
        <v>29</v>
      </c>
      <c r="F73" s="31">
        <f>F69+F72</f>
        <v>2773.155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2.35</v>
      </c>
      <c r="E76" t="s">
        <v>14</v>
      </c>
      <c r="F76" s="11">
        <f>B76*D76</f>
        <v>6206.585</v>
      </c>
    </row>
    <row r="77" spans="1:6" ht="12.75">
      <c r="A77" s="4" t="s">
        <v>31</v>
      </c>
      <c r="F77" s="31">
        <f>SUM(F76)</f>
        <v>6206.585</v>
      </c>
    </row>
    <row r="78" spans="1:6" ht="12.75">
      <c r="A78" s="61" t="s">
        <v>77</v>
      </c>
      <c r="B78" s="49"/>
      <c r="C78" s="49"/>
      <c r="D78" s="62">
        <v>0</v>
      </c>
      <c r="E78" s="49"/>
      <c r="F78" s="63">
        <f>D78*E32</f>
        <v>0</v>
      </c>
    </row>
    <row r="79" spans="1:6" ht="12.75">
      <c r="A79" s="1" t="s">
        <v>32</v>
      </c>
      <c r="B79" s="1"/>
      <c r="F79" s="31">
        <f>F51+F55+F67+F73+F77+F78</f>
        <v>27052.031346209005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1569.0178180801222</v>
      </c>
    </row>
    <row r="81" spans="1:6" ht="12.75">
      <c r="A81" s="1"/>
      <c r="B81" s="35" t="s">
        <v>128</v>
      </c>
      <c r="C81" s="35"/>
      <c r="D81" s="1"/>
      <c r="E81" s="55"/>
      <c r="F81" s="56">
        <f>340*4.83</f>
        <v>1642.2</v>
      </c>
    </row>
    <row r="82" spans="1:6" ht="12.75">
      <c r="A82" s="1"/>
      <c r="B82" s="35" t="s">
        <v>129</v>
      </c>
      <c r="C82" s="35"/>
      <c r="D82" s="1"/>
      <c r="E82" s="55"/>
      <c r="F82" s="56">
        <v>290.45</v>
      </c>
    </row>
    <row r="83" spans="1:6" ht="12.75">
      <c r="A83" s="1"/>
      <c r="B83" s="35" t="s">
        <v>130</v>
      </c>
      <c r="C83" s="35"/>
      <c r="D83" s="1"/>
      <c r="E83" s="55"/>
      <c r="F83" s="56">
        <v>0</v>
      </c>
    </row>
    <row r="84" spans="1:6" ht="15">
      <c r="A84" s="12" t="s">
        <v>34</v>
      </c>
      <c r="B84" s="12"/>
      <c r="C84" s="12"/>
      <c r="D84" s="12"/>
      <c r="E84" s="12"/>
      <c r="F84" s="43">
        <f>F79+F80+F81+F82+F83</f>
        <v>30553.69916428913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44378</v>
      </c>
      <c r="C86" s="39">
        <v>29594</v>
      </c>
      <c r="D86" s="44">
        <f>F43</f>
        <v>41939.52</v>
      </c>
      <c r="E86" s="44">
        <f>F84</f>
        <v>30553.69916428913</v>
      </c>
      <c r="F86" s="45">
        <f>C86+D86-E86</f>
        <v>40979.82083571086</v>
      </c>
    </row>
    <row r="88" spans="1:6" ht="13.5" thickBot="1">
      <c r="A88" t="s">
        <v>112</v>
      </c>
      <c r="C88" s="52">
        <v>44378</v>
      </c>
      <c r="D88" s="8" t="s">
        <v>113</v>
      </c>
      <c r="E88" s="52">
        <v>44408</v>
      </c>
      <c r="F88" t="s">
        <v>114</v>
      </c>
    </row>
    <row r="89" spans="1:7" ht="13.5" thickBot="1">
      <c r="A89" t="s">
        <v>115</v>
      </c>
      <c r="F89" s="53">
        <f>E86</f>
        <v>30553.69916428913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2020-09-12T14:10:12Z</cp:lastPrinted>
  <dcterms:created xsi:type="dcterms:W3CDTF">2008-08-18T07:30:19Z</dcterms:created>
  <dcterms:modified xsi:type="dcterms:W3CDTF">2021-11-25T07:16:59Z</dcterms:modified>
  <cp:category/>
  <cp:version/>
  <cp:contentType/>
  <cp:contentStatus/>
</cp:coreProperties>
</file>