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<sst xmlns="http://schemas.openxmlformats.org/spreadsheetml/2006/main" count="162" uniqueCount="141">
  <si>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</si>
  <si>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</si>
  <si>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</si>
  <si>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</si>
  <si>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</si>
  <si>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</si>
  <si>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</si>
  <si>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</si>
  <si>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</si>
  <si>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</si>
  <si>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</si>
  <si>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</si>
  <si>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</si>
  <si>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</si>
  <si>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</si>
  <si>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</si>
  <si>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</si>
  <si>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</si>
  <si>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</si>
  <si>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</si>
  <si>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</si>
  <si>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</si>
  <si>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</si>
  <si>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</si>
  <si>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</si>
  <si>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</si>
  <si>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</si>
  <si>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</si>
  <si>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</si>
  <si>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</si>
  <si>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</si>
  <si>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</si>
  <si>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</si>
  <si>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</si>
  <si>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</si>
  <si>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</si>
  <si>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</si>
  <si>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</si>
  <si>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</si>
  <si>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</si>
  <si>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</si>
  <si>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</si>
  <si>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</si>
  <si>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</si>
  <si>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</si>
  <si>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</si>
  <si>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</si>
  <si>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</si>
  <si>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</si>
  <si>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</si>
  <si>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</si>
  <si>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</si>
  <si>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</si>
  <si>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</si>
  <si>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</si>
  <si>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</si>
  <si>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</si>
  <si>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</si>
  <si>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</si>
  <si>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</si>
  <si>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</si>
  <si>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</si>
  <si>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</si>
  <si>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</si>
  <si>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</si>
  <si>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</si>
  <si>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</si>
  <si>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</si>
  <si>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</si>
  <si>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</si>
  <si>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</si>
  <si>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</si>
  <si>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</si>
  <si>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</si>
  <si>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</si>
  <si>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</si>
  <si>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</si>
  <si>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</si>
  <si>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</si>
  <si>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</si>
  <si>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</si>
  <si>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</si>
  <si>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</si>
  <si>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</si>
  <si>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</si>
  <si>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</si>
  <si>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</si>
  <si>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</si>
  <si>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</si>
  <si>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</si>
  <si>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</si>
  <si>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</si>
  <si>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</si>
  <si>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</si>
  <si>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</si>
  <si>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</si>
  <si>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</si>
  <si>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</si>
  <si>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</si>
  <si>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</si>
  <si>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</si>
  <si>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</si>
  <si>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</si>
  <si>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</si>
  <si>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</si>
  <si>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</si>
  <si>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</si>
  <si>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</si>
  <si>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</si>
  <si>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</si>
  <si>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</si>
  <si>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</si>
  <si>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</si>
  <si>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</si>
  <si>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</si>
  <si>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</si>
  <si>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</si>
  <si>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</si>
  <si>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</si>
  <si>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</si>
  <si>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</si>
  <si>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</si>
  <si>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</si>
  <si>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</si>
  <si>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</si>
  <si>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</si>
  <si>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</si>
  <si>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</si>
  <si>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</si>
  <si>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</si>
  <si>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</si>
  <si>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</si>
  <si>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июля</t>
  </si>
  <si>
    <t>за   июль  2021 г.</t>
  </si>
  <si>
    <t>ост.на 01.08</t>
  </si>
  <si>
    <t>смена ламп (10шт) подвал</t>
  </si>
  <si>
    <t>лампа</t>
  </si>
  <si>
    <t>10шт</t>
  </si>
  <si>
    <t>смена патрона (3шт)</t>
  </si>
  <si>
    <t>патрон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</si>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</sst>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7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18.97</v>
      </c>
      <c r="M20" s="34">
        <f>SUM(M6:M19)</f>
        <v>3956.1280155600007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0.71</v>
      </c>
      <c r="M24" s="33">
        <f aca="true" t="shared" si="1" ref="M24:M32">L24*160.174*1.302*1.15</f>
        <v>170.27825644199999</v>
      </c>
    </row>
    <row r="25" spans="1:13" ht="12.75">
      <c r="A25" t="s">
        <v>104</v>
      </c>
      <c r="J25" s="20">
        <v>2</v>
      </c>
      <c r="K25" s="20" t="s">
        <v>138</v>
      </c>
      <c r="L25" s="46">
        <f>0.03*39.6</f>
        <v>1.188</v>
      </c>
      <c r="M25" s="33">
        <f t="shared" si="1"/>
        <v>284.91629387759997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1.898</v>
      </c>
      <c r="M33" s="34">
        <f>SUM(M24:M32)</f>
        <v>455.19455031959995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10*11.7</f>
        <v>117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46">
        <f>3*11.7</f>
        <v>35.099999999999994</v>
      </c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57139.22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53605.86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0.9381622640281054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54505.86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51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7125.08*1.302</f>
        <v>9276.85416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2727*1.302</f>
        <v>3550.554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12827.40816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0.4</v>
      </c>
      <c r="E55" t="s">
        <v>14</v>
      </c>
      <c r="F55" s="11">
        <f>B55*D55</f>
        <v>371.72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371.72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64"/>
      <c r="M57" s="42"/>
    </row>
    <row r="58" spans="1:13" ht="12.75">
      <c r="A58" t="s">
        <v>19</v>
      </c>
      <c r="C58" s="49">
        <v>304687</v>
      </c>
      <c r="D58">
        <v>224780.8</v>
      </c>
      <c r="E58">
        <v>3431.7</v>
      </c>
      <c r="F58" s="35">
        <f>C58/D58*E58</f>
        <v>4651.617833462644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3956.1280155600007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455.19455031959995</v>
      </c>
      <c r="J60" s="20"/>
      <c r="K60" s="20"/>
      <c r="L60" s="31" t="s">
        <v>65</v>
      </c>
      <c r="M60" s="28">
        <f>SUM(M37:M59)</f>
        <v>152.1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152.1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0.34</v>
      </c>
      <c r="E65" t="s">
        <v>14</v>
      </c>
      <c r="F65" s="11">
        <f>B65*D65</f>
        <v>1166.778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10381.818399342246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0.81</v>
      </c>
      <c r="E73" t="s">
        <v>14</v>
      </c>
      <c r="F73" s="11">
        <f>B73*D73</f>
        <v>2779.677</v>
      </c>
    </row>
    <row r="74" spans="1:6" ht="12.75">
      <c r="A74" s="10" t="s">
        <v>29</v>
      </c>
      <c r="F74" s="32">
        <f>F70+F73</f>
        <v>3603.285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2.35</v>
      </c>
      <c r="E77" t="s">
        <v>14</v>
      </c>
      <c r="F77" s="11">
        <f>B77*D77</f>
        <v>8064.495</v>
      </c>
    </row>
    <row r="78" spans="1:6" ht="12.75">
      <c r="A78" s="10" t="s">
        <v>32</v>
      </c>
      <c r="F78" s="32">
        <f>SUM(F77)</f>
        <v>8064.495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35248.72655934225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2044.4261404418503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3556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700.73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3139.01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44688.892699784104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44378</v>
      </c>
      <c r="C87" s="40">
        <v>-1106546</v>
      </c>
      <c r="D87" s="44">
        <f>F44</f>
        <v>54505.86</v>
      </c>
      <c r="E87" s="44">
        <f>F85</f>
        <v>44688.892699784104</v>
      </c>
      <c r="F87" s="45">
        <f>C87+D87-E87</f>
        <v>-1096729.032699784</v>
      </c>
    </row>
    <row r="89" spans="1:6" ht="13.5" thickBot="1">
      <c r="A89" t="s">
        <v>109</v>
      </c>
      <c r="C89" s="53">
        <v>44378</v>
      </c>
      <c r="D89" s="8" t="s">
        <v>110</v>
      </c>
      <c r="E89" s="53">
        <v>44408</v>
      </c>
      <c r="F89" t="s">
        <v>111</v>
      </c>
    </row>
    <row r="90" spans="1:7" ht="13.5" thickBot="1">
      <c r="A90" t="s">
        <v>112</v>
      </c>
      <c r="F90" s="54">
        <f>E87</f>
        <v>44688.892699784104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2021-12-01T08:25:54Z</dcterms:modified>
  <cp:category/>
  <cp:version/>
  <cp:contentType/>
  <cp:contentStatus/>
</cp:coreProperties>
</file>