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<sst xmlns="http://schemas.openxmlformats.org/spreadsheetml/2006/main" count="175" uniqueCount="153">
  <si>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</si>
  <si>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</si>
  <si>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</si>
  <si>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</si>
  <si>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</si>
  <si>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</si>
  <si>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</si>
  <si>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</si>
  <si>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</si>
  <si>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</si>
  <si>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</si>
  <si>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</si>
  <si>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</si>
  <si>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</si>
  <si>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</si>
  <si>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</si>
  <si>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</si>
  <si>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</si>
  <si>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</si>
  <si>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</si>
  <si>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</si>
  <si>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</si>
  <si>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</si>
  <si>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</si>
  <si>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</si>
  <si>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</si>
  <si>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</si>
  <si>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</si>
  <si>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</si>
  <si>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</si>
  <si>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</si>
  <si>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</si>
  <si>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</si>
  <si>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</si>
  <si>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</si>
  <si>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</si>
  <si>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</si>
  <si>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</si>
  <si>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</si>
  <si>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</si>
  <si>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</si>
  <si>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</si>
  <si>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</si>
  <si>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</si>
  <si>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</si>
  <si>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</si>
  <si>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</si>
  <si>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</si>
  <si>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</si>
  <si>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</si>
  <si>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</si>
  <si>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</si>
  <si>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</si>
  <si>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</si>
  <si>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</si>
  <si>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</si>
  <si>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</si>
  <si>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</si>
  <si>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</si>
  <si>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</si>
  <si>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</si>
  <si>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</si>
  <si>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</si>
  <si>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</si>
  <si>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</si>
  <si>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</si>
  <si>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</si>
  <si>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</si>
  <si>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</si>
  <si>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</si>
  <si>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</si>
  <si>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</si>
  <si>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</si>
  <si>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</si>
  <si>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</si>
  <si>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</si>
  <si>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</si>
  <si>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</si>
  <si>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</si>
  <si>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</si>
  <si>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</si>
  <si>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</si>
  <si>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</si>
  <si>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</si>
  <si>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</si>
  <si>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</si>
  <si>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</si>
  <si>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</si>
  <si>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</si>
  <si>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</si>
  <si>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</si>
  <si>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</si>
  <si>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</si>
  <si>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</si>
  <si>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</si>
  <si>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</si>
  <si>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</si>
  <si>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</si>
  <si>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</si>
  <si>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</si>
  <si>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</si>
  <si>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</si>
  <si>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</si>
  <si>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</si>
  <si>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</si>
  <si>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</si>
  <si>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</si>
  <si>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</si>
  <si>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</si>
  <si>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</si>
  <si>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</si>
  <si>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</si>
  <si>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</si>
  <si>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</si>
  <si>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</si>
  <si>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</si>
  <si>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</si>
  <si>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</si>
  <si>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</si>
  <si>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</si>
  <si>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</si>
  <si>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</si>
  <si>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</si>
  <si>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</si>
  <si>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</si>
  <si>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</si>
  <si>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</si>
  <si>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</si>
  <si>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</si>
  <si>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</si>
  <si>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</si>
  <si>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</si>
  <si>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</si>
  <si>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</si>
  <si>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</si>
  <si>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</si>
  <si>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</si>
  <si>
    <t>работа по договору</t>
  </si>
  <si>
    <t>герметик</t>
  </si>
  <si>
    <t>7шт</t>
  </si>
  <si>
    <t>полотно</t>
  </si>
  <si>
    <t>1шт</t>
  </si>
  <si>
    <t>профиль</t>
  </si>
  <si>
    <t>1уп.</t>
  </si>
  <si>
    <t>двп</t>
  </si>
  <si>
    <t>16 лист.</t>
  </si>
  <si>
    <t>6кг</t>
  </si>
  <si>
    <t>гвозди</t>
  </si>
  <si>
    <t>пена</t>
  </si>
  <si>
    <t>4б.</t>
  </si>
  <si>
    <t>600шт</t>
  </si>
  <si>
    <t>саморез</t>
  </si>
  <si>
    <t>дюбель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</si>
</sst>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9" sqref="M49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404.58030312000005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v>5940</v>
      </c>
    </row>
    <row r="25" spans="1:13" ht="12.75">
      <c r="A25" t="s">
        <v>108</v>
      </c>
      <c r="J25" s="20">
        <v>2</v>
      </c>
      <c r="K25" s="20" t="s">
        <v>137</v>
      </c>
      <c r="L25" s="46"/>
      <c r="M25" s="33">
        <v>17820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23760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56438.88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48869.36</v>
      </c>
      <c r="J41" s="20">
        <v>2</v>
      </c>
      <c r="K41" s="20" t="s">
        <v>138</v>
      </c>
      <c r="L41" s="25" t="s">
        <v>139</v>
      </c>
      <c r="M41" s="25">
        <f>7*515.56</f>
        <v>3608.9199999999996</v>
      </c>
    </row>
    <row r="42" spans="2:13" ht="12.75">
      <c r="B42" t="s">
        <v>8</v>
      </c>
      <c r="F42" s="9">
        <f>F41/F40</f>
        <v>0.8658811089093194</v>
      </c>
      <c r="J42" s="20">
        <v>3</v>
      </c>
      <c r="K42" s="20" t="s">
        <v>140</v>
      </c>
      <c r="L42" s="25" t="s">
        <v>141</v>
      </c>
      <c r="M42" s="25">
        <v>6539</v>
      </c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 t="s">
        <v>142</v>
      </c>
      <c r="L43" s="52" t="s">
        <v>143</v>
      </c>
      <c r="M43" s="55">
        <v>345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56580.992</v>
      </c>
      <c r="J44" s="20">
        <v>5</v>
      </c>
      <c r="K44" s="20" t="s">
        <v>144</v>
      </c>
      <c r="L44" s="25" t="s">
        <v>145</v>
      </c>
      <c r="M44" s="25">
        <f>16*305</f>
        <v>4880</v>
      </c>
    </row>
    <row r="45" spans="10:13" ht="12.75">
      <c r="J45" s="20">
        <v>6</v>
      </c>
      <c r="K45" s="20" t="s">
        <v>147</v>
      </c>
      <c r="L45" s="25" t="s">
        <v>146</v>
      </c>
      <c r="M45" s="25">
        <f>6*139.17</f>
        <v>835.02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149</v>
      </c>
      <c r="M46" s="25">
        <v>380</v>
      </c>
    </row>
    <row r="47" spans="10:13" ht="12.75">
      <c r="J47" s="20">
        <v>8</v>
      </c>
      <c r="K47" s="20" t="s">
        <v>151</v>
      </c>
      <c r="L47" s="25" t="s">
        <v>150</v>
      </c>
      <c r="M47" s="25">
        <f>600*0.6</f>
        <v>360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150</v>
      </c>
      <c r="M48" s="25">
        <f>600*0.55</f>
        <v>330</v>
      </c>
    </row>
    <row r="49" spans="1:13" ht="12.75">
      <c r="A49" t="s">
        <v>12</v>
      </c>
      <c r="F49" s="11">
        <f>9729*1.302</f>
        <v>12667.158000000001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15508.122000000001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304687</v>
      </c>
      <c r="D58">
        <v>224780.8</v>
      </c>
      <c r="E58">
        <v>2844.4</v>
      </c>
      <c r="F58" s="35">
        <f>C58/D58*E58</f>
        <v>3855.541499985764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404.58030312000005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23760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17277.940000000002</v>
      </c>
    </row>
    <row r="62" spans="1:6" ht="12.75">
      <c r="A62" t="s">
        <v>22</v>
      </c>
      <c r="F62" s="5">
        <f>M61</f>
        <v>17277.940000000002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0.34</v>
      </c>
      <c r="E65" t="s">
        <v>14</v>
      </c>
      <c r="F65" s="11">
        <f>B65*D65</f>
        <v>967.0960000000001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46265.157803105765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0.81</v>
      </c>
      <c r="F73" s="11">
        <f>B73*D73</f>
        <v>2303.9640000000004</v>
      </c>
    </row>
    <row r="74" spans="1:6" ht="12.75">
      <c r="A74" s="4" t="s">
        <v>28</v>
      </c>
      <c r="B74" s="1"/>
      <c r="F74" s="32">
        <f>F70+F73</f>
        <v>2986.6200000000003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2.35</v>
      </c>
      <c r="F77" s="11">
        <f>B77*D77</f>
        <v>6684.34</v>
      </c>
    </row>
    <row r="78" spans="1:6" ht="12.75">
      <c r="A78" s="4" t="s">
        <v>30</v>
      </c>
      <c r="B78" s="1"/>
      <c r="F78" s="32">
        <f>SUM(F77)</f>
        <v>6684.34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71444.23980310577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4143.765908580134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23876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99690.4757116859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44378</v>
      </c>
      <c r="C87" s="40">
        <v>-732427</v>
      </c>
      <c r="D87" s="43">
        <f>F44</f>
        <v>56580.992</v>
      </c>
      <c r="E87" s="43">
        <f>F85</f>
        <v>99690.4757116859</v>
      </c>
      <c r="F87" s="44">
        <f>C87+D87-E87</f>
        <v>-775536.483711686</v>
      </c>
    </row>
    <row r="89" spans="1:6" ht="13.5" thickBot="1">
      <c r="A89" t="s">
        <v>113</v>
      </c>
      <c r="C89" s="49">
        <v>44378</v>
      </c>
      <c r="D89" s="8" t="s">
        <v>114</v>
      </c>
      <c r="E89" s="49">
        <v>44408</v>
      </c>
      <c r="F89" t="s">
        <v>115</v>
      </c>
    </row>
    <row r="90" spans="1:7" ht="13.5" thickBot="1">
      <c r="A90" t="s">
        <v>116</v>
      </c>
      <c r="F90" s="50">
        <f>E87</f>
        <v>99690.4757116859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2021-12-01T07:06:49Z</dcterms:modified>
  <cp:category/>
  <cp:version/>
  <cp:contentType/>
  <cp:contentStatus/>
</cp:coreProperties>
</file>