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<sst xmlns="http://schemas.openxmlformats.org/spreadsheetml/2006/main" count="169" uniqueCount="145">
  <si>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</si>
  <si>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</si>
  <si>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</si>
  <si>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</si>
  <si>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</si>
  <si>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</si>
  <si>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</si>
  <si>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</si>
  <si>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</si>
  <si>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</si>
  <si>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</si>
  <si>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</si>
  <si>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</si>
  <si>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</si>
  <si>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</si>
  <si>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</si>
  <si>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</si>
  <si>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</si>
  <si>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</si>
  <si>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</si>
  <si>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</si>
  <si>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</si>
  <si>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</si>
  <si>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</si>
  <si>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</si>
  <si>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</si>
  <si>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</si>
  <si>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</si>
  <si>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</si>
  <si>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</si>
  <si>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</si>
  <si>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</si>
  <si>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</si>
  <si>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</si>
  <si>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</si>
  <si>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</si>
  <si>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</si>
  <si>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</si>
  <si>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</si>
  <si>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</si>
  <si>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</si>
  <si>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</si>
  <si>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</si>
  <si>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</si>
  <si>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</si>
  <si>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</si>
  <si>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</si>
  <si>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</si>
  <si>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</si>
  <si>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</si>
  <si>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</si>
  <si>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</si>
  <si>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</si>
  <si>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</si>
  <si>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</si>
  <si>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</si>
  <si>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</si>
  <si>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</si>
  <si>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</si>
  <si>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</si>
  <si>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</si>
  <si>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</si>
  <si>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</si>
  <si>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</si>
  <si>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</si>
  <si>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</si>
  <si>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</si>
  <si>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</si>
  <si>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</si>
  <si>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</si>
  <si>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</si>
  <si>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</si>
  <si>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</si>
  <si>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</si>
  <si>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</si>
  <si>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</si>
  <si>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</si>
  <si>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</si>
  <si>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</si>
  <si>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</si>
  <si>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</si>
  <si>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</si>
  <si>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</si>
  <si>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</si>
  <si>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</si>
  <si>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</si>
  <si>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</si>
  <si>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</si>
  <si>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</si>
  <si>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</si>
  <si>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</si>
  <si>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</si>
  <si>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</si>
  <si>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</si>
  <si>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</si>
  <si>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</si>
  <si>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</si>
  <si>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</si>
  <si>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</si>
  <si>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</si>
  <si>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</si>
  <si>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</si>
  <si>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</si>
  <si>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</si>
  <si>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</si>
  <si>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</si>
  <si>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</si>
  <si>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</si>
  <si>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</si>
  <si>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</si>
  <si>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</si>
  <si>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</si>
  <si>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</si>
  <si>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</si>
  <si>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</si>
  <si>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</si>
  <si>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</si>
  <si>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</si>
  <si>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</si>
  <si>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</si>
  <si>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</si>
  <si>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</si>
  <si>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</si>
  <si>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</si>
  <si>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</si>
  <si>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</si>
  <si>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</si>
  <si>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</si>
  <si>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</si>
  <si>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</si>
  <si>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</si>
  <si>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</si>
  <si>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января</t>
  </si>
  <si>
    <t>2021г.</t>
  </si>
  <si>
    <t>за   январь  2021 г.</t>
  </si>
  <si>
    <t>ост.на 01.02</t>
  </si>
  <si>
    <t>смена труб д 25 п.пр. (4мп)  кв.35,38</t>
  </si>
  <si>
    <t>труба д 25</t>
  </si>
  <si>
    <t>4мп</t>
  </si>
  <si>
    <t>муфта паечная 25</t>
  </si>
  <si>
    <t>2шт</t>
  </si>
  <si>
    <t>уголок 25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</si>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</sst>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8">
      <selection activeCell="M41" sqref="M41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131</v>
      </c>
      <c r="D1" s="8">
        <v>1</v>
      </c>
      <c r="K1" t="s">
        <v>66</v>
      </c>
    </row>
    <row r="2" spans="1:11" ht="12.75">
      <c r="A2" t="s">
        <v>84</v>
      </c>
      <c r="K2" s="5" t="s">
        <v>134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6.43</v>
      </c>
      <c r="M20" s="33">
        <f>SUM(M6:M19)</f>
        <v>1340.95430364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136</v>
      </c>
      <c r="L24" s="46">
        <f>0.04*184.3</f>
        <v>7.372000000000001</v>
      </c>
      <c r="M24" s="32">
        <f aca="true" t="shared" si="1" ref="M24:M32">L24*160.174*1.302*1.15</f>
        <v>1768.0159246344</v>
      </c>
    </row>
    <row r="25" spans="1:13" ht="12.75">
      <c r="A25" t="s">
        <v>105</v>
      </c>
      <c r="J25" s="20">
        <v>2</v>
      </c>
      <c r="K25" s="41" t="s">
        <v>142</v>
      </c>
      <c r="L25" s="50">
        <f>0.04*7.1</f>
        <v>0.284</v>
      </c>
      <c r="M25" s="32">
        <f t="shared" si="1"/>
        <v>68.1113025768</v>
      </c>
    </row>
    <row r="26" spans="1:13" ht="12.75">
      <c r="A26" t="s">
        <v>106</v>
      </c>
      <c r="J26" s="20">
        <v>3</v>
      </c>
      <c r="K26" s="41"/>
      <c r="L26" s="50"/>
      <c r="M26" s="32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/>
      <c r="L27" s="46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41"/>
      <c r="L28" s="4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6"/>
      <c r="M29" s="32">
        <f t="shared" si="1"/>
        <v>0</v>
      </c>
    </row>
    <row r="30" spans="10:13" ht="12.75">
      <c r="J30" s="20">
        <v>7</v>
      </c>
      <c r="K30" s="20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/>
      <c r="K33" s="29" t="s">
        <v>57</v>
      </c>
      <c r="L33" s="28">
        <f>SUM(L24:L32)</f>
        <v>7.656000000000001</v>
      </c>
      <c r="M33" s="33">
        <f>SUM(M24:M32)</f>
        <v>1836.1272272112</v>
      </c>
    </row>
    <row r="34" spans="1:11" ht="12.75">
      <c r="A34" t="s">
        <v>2</v>
      </c>
      <c r="E34">
        <v>923.5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477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137</v>
      </c>
      <c r="L37" s="25" t="s">
        <v>138</v>
      </c>
      <c r="M37" s="25">
        <f>4*90</f>
        <v>360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140</v>
      </c>
      <c r="M38" s="25">
        <v>8</v>
      </c>
    </row>
    <row r="39" spans="10:13" ht="12.75">
      <c r="J39" s="20">
        <v>3</v>
      </c>
      <c r="K39" s="20" t="s">
        <v>141</v>
      </c>
      <c r="L39" s="25" t="s">
        <v>140</v>
      </c>
      <c r="M39" s="46">
        <v>12</v>
      </c>
    </row>
    <row r="40" spans="1:13" ht="12.75">
      <c r="A40" s="2" t="s">
        <v>6</v>
      </c>
      <c r="F40" s="11">
        <v>54750.98</v>
      </c>
      <c r="J40" s="20">
        <v>4</v>
      </c>
      <c r="K40" s="20" t="s">
        <v>143</v>
      </c>
      <c r="L40" s="25" t="s">
        <v>144</v>
      </c>
      <c r="M40" s="25">
        <f>4*17.4</f>
        <v>69.6</v>
      </c>
    </row>
    <row r="41" spans="1:13" ht="12.75">
      <c r="A41" t="s">
        <v>7</v>
      </c>
      <c r="F41" s="5">
        <v>56983.02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1.040767124168371</v>
      </c>
      <c r="J42" s="20">
        <v>6</v>
      </c>
      <c r="K42" s="20"/>
      <c r="L42" s="25"/>
      <c r="M42" s="25"/>
    </row>
    <row r="43" spans="1:13" ht="12.75">
      <c r="A43" t="s">
        <v>129</v>
      </c>
      <c r="F43" s="5">
        <f>250+400+250+400+105</f>
        <v>1405</v>
      </c>
      <c r="J43" s="20">
        <v>7</v>
      </c>
      <c r="K43" s="20"/>
      <c r="L43" s="25"/>
      <c r="M43" s="46"/>
    </row>
    <row r="44" spans="1:13" ht="12.75">
      <c r="A44" s="3" t="s">
        <v>9</v>
      </c>
      <c r="B44" s="3"/>
      <c r="C44" s="3"/>
      <c r="D44" s="3"/>
      <c r="E44" s="1"/>
      <c r="F44" s="31">
        <f>F41+F43</f>
        <v>58388.02</v>
      </c>
      <c r="J44" s="20">
        <v>8</v>
      </c>
      <c r="K44" s="54"/>
      <c r="L44" s="25"/>
      <c r="M44" s="25"/>
    </row>
    <row r="45" spans="10:13" ht="12.75">
      <c r="J45" s="20">
        <v>9</v>
      </c>
      <c r="K45" s="54"/>
      <c r="L45" s="25"/>
      <c r="M45" s="25"/>
    </row>
    <row r="46" spans="2:13" ht="12.75">
      <c r="B46" s="1" t="s">
        <v>10</v>
      </c>
      <c r="C46" s="1"/>
      <c r="J46" s="20">
        <v>10</v>
      </c>
      <c r="K46" s="54"/>
      <c r="L46" s="25"/>
      <c r="M46" s="25"/>
    </row>
    <row r="47" spans="10:13" ht="12.75">
      <c r="J47" s="20">
        <v>11</v>
      </c>
      <c r="K47" s="5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25"/>
      <c r="M48" s="25"/>
    </row>
    <row r="49" spans="1:13" ht="12.75">
      <c r="A49" t="s">
        <v>12</v>
      </c>
      <c r="F49" s="11">
        <f>6097.52*1.302</f>
        <v>7938.971040000001</v>
      </c>
      <c r="J49" s="20">
        <v>13</v>
      </c>
      <c r="K49" s="54"/>
      <c r="L49" s="25"/>
      <c r="M49" s="25"/>
    </row>
    <row r="50" spans="1:13" ht="12.75">
      <c r="A50" s="6" t="s">
        <v>15</v>
      </c>
      <c r="F50" s="11">
        <f>2600*1.302</f>
        <v>3385.2000000000003</v>
      </c>
      <c r="J50" s="20">
        <v>14</v>
      </c>
      <c r="K50" s="54"/>
      <c r="L50" s="25"/>
      <c r="M50" s="25"/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15</v>
      </c>
      <c r="K51" s="54"/>
      <c r="L51" s="25"/>
      <c r="M51" s="25"/>
    </row>
    <row r="52" spans="1:13" ht="12.75">
      <c r="A52" s="4" t="s">
        <v>33</v>
      </c>
      <c r="F52" s="31">
        <f>F49+F50+F51</f>
        <v>11324.171040000001</v>
      </c>
      <c r="J52" s="20">
        <v>16</v>
      </c>
      <c r="K52" s="54"/>
      <c r="L52" s="25"/>
      <c r="M52" s="25"/>
    </row>
    <row r="53" spans="1:13" ht="12.75">
      <c r="A53" s="4" t="s">
        <v>16</v>
      </c>
      <c r="J53" s="20">
        <v>17</v>
      </c>
      <c r="K53" s="54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18</v>
      </c>
      <c r="K54" s="54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0" t="s">
        <v>64</v>
      </c>
      <c r="M57" s="33">
        <f>SUM(M37:M56)</f>
        <v>449.6</v>
      </c>
    </row>
    <row r="58" spans="1:6" ht="12.75">
      <c r="A58" t="s">
        <v>19</v>
      </c>
      <c r="C58">
        <v>300307</v>
      </c>
      <c r="D58">
        <v>224780.8</v>
      </c>
      <c r="E58">
        <v>3468</v>
      </c>
      <c r="F58" s="34">
        <f>C58/D58*E58</f>
        <v>4633.245704259439</v>
      </c>
    </row>
    <row r="59" spans="1:6" ht="12.75">
      <c r="A59" t="s">
        <v>20</v>
      </c>
      <c r="F59" s="34">
        <f>M20</f>
        <v>1340.95430364</v>
      </c>
    </row>
    <row r="60" spans="1:6" ht="12.75">
      <c r="A60" t="s">
        <v>21</v>
      </c>
      <c r="F60" s="11">
        <f>M33</f>
        <v>1836.1272272112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M57</f>
        <v>449.6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0.36</v>
      </c>
      <c r="E65" t="s">
        <v>14</v>
      </c>
      <c r="F65" s="11">
        <f>B65*D65</f>
        <v>1248.48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55" t="s">
        <v>130</v>
      </c>
      <c r="B67" s="55"/>
      <c r="C67" s="55"/>
      <c r="D67" s="56">
        <v>0</v>
      </c>
      <c r="E67" s="55"/>
      <c r="F67" s="56">
        <v>0</v>
      </c>
    </row>
    <row r="68" spans="1:6" ht="12.75">
      <c r="A68" s="4" t="s">
        <v>25</v>
      </c>
      <c r="B68" s="10"/>
      <c r="C68" s="10"/>
      <c r="F68" s="31">
        <f>SUM(F58:F67)</f>
        <v>9508.407235110639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0.24</v>
      </c>
      <c r="E70" t="s">
        <v>14</v>
      </c>
      <c r="F70" s="11">
        <f>B70*D70</f>
        <v>832.3199999999999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1.09</v>
      </c>
      <c r="E73" t="s">
        <v>14</v>
      </c>
      <c r="F73" s="11">
        <f>B73*D73</f>
        <v>3780.1200000000003</v>
      </c>
    </row>
    <row r="74" spans="1:6" ht="12.75">
      <c r="A74" s="4" t="s">
        <v>29</v>
      </c>
      <c r="F74" s="31">
        <f>F70+F73</f>
        <v>4612.4400000000005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1.89</v>
      </c>
      <c r="E77" t="s">
        <v>14</v>
      </c>
      <c r="F77" s="11">
        <f>B77*D77</f>
        <v>6554.5199999999995</v>
      </c>
    </row>
    <row r="78" spans="1:6" ht="12.75">
      <c r="A78" s="4" t="s">
        <v>31</v>
      </c>
      <c r="F78" s="8">
        <f>SUM(F77)</f>
        <v>6554.5199999999995</v>
      </c>
    </row>
    <row r="79" spans="1:6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32</v>
      </c>
      <c r="B80" s="1"/>
      <c r="F80" s="31">
        <f>F52+F56+F68+F74+F78+F79</f>
        <v>31999.53827511064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1855.973219956417</v>
      </c>
    </row>
    <row r="82" spans="1:6" ht="12.75">
      <c r="A82" s="1"/>
      <c r="B82" s="35" t="s">
        <v>126</v>
      </c>
      <c r="C82" s="35"/>
      <c r="D82" s="1"/>
      <c r="E82" s="52"/>
      <c r="F82" s="53">
        <v>2741.6</v>
      </c>
    </row>
    <row r="83" spans="1:6" ht="12.75">
      <c r="A83" s="1"/>
      <c r="B83" s="35" t="s">
        <v>127</v>
      </c>
      <c r="C83" s="35"/>
      <c r="D83" s="1"/>
      <c r="E83" s="52"/>
      <c r="F83" s="53">
        <v>388.37</v>
      </c>
    </row>
    <row r="84" spans="1:6" ht="12.75">
      <c r="A84" s="1"/>
      <c r="B84" s="35" t="s">
        <v>128</v>
      </c>
      <c r="C84" s="35"/>
      <c r="D84" s="1"/>
      <c r="E84" s="52"/>
      <c r="F84" s="53">
        <f>2111.64+400.39</f>
        <v>2512.0299999999997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39497.51149506706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44197</v>
      </c>
      <c r="C87" s="39">
        <v>-787531</v>
      </c>
      <c r="D87" s="43">
        <f>F44</f>
        <v>58388.02</v>
      </c>
      <c r="E87" s="43">
        <f>F85</f>
        <v>39497.51149506706</v>
      </c>
      <c r="F87" s="44">
        <f>C87+D87-E87</f>
        <v>-768640.491495067</v>
      </c>
    </row>
    <row r="89" spans="1:6" ht="13.5" thickBot="1">
      <c r="A89" t="s">
        <v>110</v>
      </c>
      <c r="C89" s="48">
        <v>44197</v>
      </c>
      <c r="D89" s="8" t="s">
        <v>111</v>
      </c>
      <c r="E89" s="48">
        <v>44227</v>
      </c>
      <c r="F89" t="s">
        <v>112</v>
      </c>
    </row>
    <row r="90" spans="1:7" ht="13.5" thickBot="1">
      <c r="A90" t="s">
        <v>113</v>
      </c>
      <c r="F90" s="49">
        <f>E87</f>
        <v>39497.51149506706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2020-09-12T14:12:53Z</cp:lastPrinted>
  <dcterms:created xsi:type="dcterms:W3CDTF">2008-08-18T07:30:19Z</dcterms:created>
  <dcterms:modified xsi:type="dcterms:W3CDTF">2021-04-20T08:10:12Z</dcterms:modified>
  <cp:category/>
  <cp:version/>
  <cp:contentType/>
  <cp:contentStatus/>
</cp:coreProperties>
</file>