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<sst xmlns="http://schemas.openxmlformats.org/spreadsheetml/2006/main" count="158" uniqueCount="135">
  <si>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</si>
  <si>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</si>
  <si>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</si>
  <si>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</si>
  <si>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</si>
  <si>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</si>
  <si>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</si>
  <si>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</si>
  <si>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</si>
  <si>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</si>
  <si>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</si>
  <si>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</si>
  <si>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</si>
  <si>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</si>
  <si>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</si>
  <si>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</si>
  <si>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</si>
  <si>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</si>
  <si>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</si>
  <si>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</si>
  <si>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</si>
  <si>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</si>
  <si>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</si>
  <si>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</si>
  <si>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</si>
  <si>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</si>
  <si>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</si>
  <si>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</si>
  <si>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</si>
  <si>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</si>
  <si>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</si>
  <si>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</si>
  <si>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</si>
  <si>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</si>
  <si>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</si>
  <si>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</si>
  <si>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</si>
  <si>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</si>
  <si>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</si>
  <si>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</si>
  <si>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</si>
  <si>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</si>
  <si>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</si>
  <si>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</si>
  <si>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</si>
  <si>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</si>
  <si>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</si>
  <si>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</si>
  <si>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</si>
  <si>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</si>
  <si>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</si>
  <si>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</si>
  <si>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</si>
  <si>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</si>
  <si>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</si>
  <si>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</si>
  <si>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</si>
  <si>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</si>
  <si>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</si>
  <si>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</si>
  <si>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</si>
  <si>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</si>
  <si>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</si>
  <si>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</si>
  <si>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</si>
  <si>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</si>
  <si>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</si>
  <si>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</si>
  <si>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</si>
  <si>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</si>
  <si>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</si>
  <si>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</si>
  <si>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</si>
  <si>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</si>
  <si>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</si>
  <si>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</si>
  <si>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</si>
  <si>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</si>
  <si>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</si>
  <si>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</si>
  <si>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</si>
  <si>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</si>
  <si>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</si>
  <si>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</si>
  <si>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</si>
  <si>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</si>
  <si>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</si>
  <si>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</si>
  <si>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</si>
  <si>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</si>
  <si>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</si>
  <si>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</si>
  <si>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</si>
  <si>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</si>
  <si>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</si>
  <si>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</si>
  <si>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</si>
  <si>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</si>
  <si>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</si>
  <si>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</si>
  <si>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</si>
  <si>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</si>
  <si>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</si>
  <si>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</si>
  <si>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</si>
  <si>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</si>
  <si>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</si>
  <si>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</si>
  <si>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</si>
  <si>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</si>
  <si>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</si>
  <si>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</si>
  <si>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</si>
  <si>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</si>
  <si>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</si>
  <si>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</si>
  <si>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</si>
  <si>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</si>
  <si>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</si>
  <si>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</si>
  <si>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</si>
  <si>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</si>
  <si>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</si>
  <si>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</si>
  <si>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</si>
  <si>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</si>
  <si>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</si>
  <si>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</si>
  <si>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</si>
  <si>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</si>
  <si>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</si>
  <si>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</si>
  <si>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мая</t>
  </si>
  <si>
    <t>за   май  2021 г.</t>
  </si>
  <si>
    <t>ост.на 01.06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</si>
</sst>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85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65" sqref="D65:D77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5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2.86</v>
      </c>
      <c r="M6" s="49">
        <f>L6*160.174*1.302</f>
        <v>596.44312728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49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9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49">
        <f t="shared" si="0"/>
        <v>475.48612943999996</v>
      </c>
    </row>
    <row r="14" spans="1:13" ht="12.75">
      <c r="A14" t="s">
        <v>96</v>
      </c>
      <c r="J14" s="20">
        <v>5</v>
      </c>
      <c r="K14" s="19" t="s">
        <v>49</v>
      </c>
      <c r="L14" s="25">
        <v>5.31</v>
      </c>
      <c r="M14" s="49">
        <f t="shared" si="0"/>
        <v>1107.38216988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49">
        <f t="shared" si="0"/>
        <v>225.23027184000006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12.03</v>
      </c>
      <c r="M20" s="34">
        <f>SUM(M6:M19)</f>
        <v>2508.8149724400005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/>
      <c r="L24" s="54"/>
      <c r="M24" s="33">
        <f aca="true" t="shared" si="1" ref="M24:M32">L24*160.174*1.302*1.15</f>
        <v>0</v>
      </c>
    </row>
    <row r="25" spans="1:13" ht="12.75">
      <c r="A25" t="s">
        <v>106</v>
      </c>
      <c r="J25" s="36">
        <v>2</v>
      </c>
      <c r="K25" s="35"/>
      <c r="L25" s="54"/>
      <c r="M25" s="33">
        <f t="shared" si="1"/>
        <v>0</v>
      </c>
    </row>
    <row r="26" spans="1:13" ht="12.75">
      <c r="A26" t="s">
        <v>107</v>
      </c>
      <c r="J26" s="36">
        <v>3</v>
      </c>
      <c r="K26" s="35"/>
      <c r="L26" s="54"/>
      <c r="M26" s="33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36">
        <v>4</v>
      </c>
      <c r="K27" s="35"/>
      <c r="L27" s="57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20"/>
      <c r="K33" s="30" t="s">
        <v>57</v>
      </c>
      <c r="L33" s="28">
        <f>SUM(L24:L32)</f>
        <v>0</v>
      </c>
      <c r="M33" s="34">
        <f>SUM(M24:M32)</f>
        <v>0</v>
      </c>
    </row>
    <row r="34" spans="1:11" ht="12.75">
      <c r="A34" t="s">
        <v>2</v>
      </c>
      <c r="E34">
        <v>203.5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235.6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/>
      <c r="L37" s="25"/>
      <c r="M37" s="25"/>
    </row>
    <row r="38" spans="2:13" ht="12.75">
      <c r="B38" s="1" t="s">
        <v>5</v>
      </c>
      <c r="C38" s="1"/>
      <c r="J38" s="20">
        <v>2</v>
      </c>
      <c r="K38" s="20"/>
      <c r="L38" s="25"/>
      <c r="M38" s="25"/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33730.11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78916.87</v>
      </c>
      <c r="J41" s="20">
        <v>5</v>
      </c>
      <c r="K41" s="20"/>
      <c r="L41" s="25"/>
      <c r="M41" s="49"/>
    </row>
    <row r="42" spans="2:13" ht="12.75">
      <c r="B42" t="s">
        <v>8</v>
      </c>
      <c r="F42" s="9">
        <f>F41/F40</f>
        <v>2.3396564671742843</v>
      </c>
      <c r="J42" s="20">
        <v>6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(439*13.83)+250+400</f>
        <v>6721.37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85638.23999999999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f>5987.05*1.302</f>
        <v>7795.1391</v>
      </c>
      <c r="J49" s="20">
        <v>13</v>
      </c>
      <c r="K49" s="20"/>
      <c r="L49" s="25"/>
      <c r="M49" s="49"/>
    </row>
    <row r="50" spans="1:13" ht="12.75">
      <c r="A50" s="6" t="s">
        <v>15</v>
      </c>
      <c r="F50" s="11">
        <f>2383*1.302</f>
        <v>3102.666</v>
      </c>
      <c r="J50" s="20">
        <v>14</v>
      </c>
      <c r="K50" s="20"/>
      <c r="L50" s="25"/>
      <c r="M50" s="25"/>
    </row>
    <row r="51" spans="1:13" ht="12.75">
      <c r="A51" s="63" t="s">
        <v>83</v>
      </c>
      <c r="B51" s="59"/>
      <c r="C51" s="59"/>
      <c r="D51" s="59"/>
      <c r="E51" s="61">
        <v>0</v>
      </c>
      <c r="F51" s="60">
        <f>E33*E51</f>
        <v>0</v>
      </c>
      <c r="J51" s="20">
        <v>15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10897.805100000001</v>
      </c>
      <c r="J52" s="20"/>
      <c r="K52" s="20"/>
      <c r="L52" s="31" t="s">
        <v>64</v>
      </c>
      <c r="M52" s="28">
        <f>SUM(M37:M51)</f>
        <v>0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203.5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10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50">
        <v>304061</v>
      </c>
      <c r="D58">
        <v>224780.8</v>
      </c>
      <c r="E58">
        <v>2102</v>
      </c>
      <c r="F58" s="37">
        <f>C58/D58*E58</f>
        <v>2843.3755107197767</v>
      </c>
    </row>
    <row r="59" spans="1:6" ht="12.75">
      <c r="A59" t="s">
        <v>20</v>
      </c>
      <c r="F59" s="37">
        <f>M20</f>
        <v>2508.8149724400005</v>
      </c>
    </row>
    <row r="60" spans="1:6" ht="12.75">
      <c r="A60" t="s">
        <v>21</v>
      </c>
      <c r="F60" s="11">
        <f>M33</f>
        <v>0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M52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0.24</v>
      </c>
      <c r="E65" t="s">
        <v>14</v>
      </c>
      <c r="F65" s="5">
        <f>B65*D65</f>
        <v>504.47999999999996</v>
      </c>
    </row>
    <row r="66" spans="1:6" ht="12.75">
      <c r="A66" s="59" t="s">
        <v>75</v>
      </c>
      <c r="B66" s="59"/>
      <c r="C66" s="59"/>
      <c r="D66" s="60"/>
      <c r="E66" s="59"/>
      <c r="F66" s="61">
        <v>0</v>
      </c>
    </row>
    <row r="67" spans="1:6" ht="12.75">
      <c r="A67" s="59" t="s">
        <v>84</v>
      </c>
      <c r="B67" s="59"/>
      <c r="C67" s="59"/>
      <c r="D67" s="60">
        <v>0</v>
      </c>
      <c r="E67" s="59"/>
      <c r="F67" s="6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5856.670483159776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0.24</v>
      </c>
      <c r="E70" t="s">
        <v>14</v>
      </c>
      <c r="F70" s="47">
        <f>B70*D70</f>
        <v>504.47999999999996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0.91</v>
      </c>
      <c r="E73" t="s">
        <v>14</v>
      </c>
      <c r="F73" s="11">
        <f>B73*D73</f>
        <v>1912.8200000000002</v>
      </c>
    </row>
    <row r="74" spans="1:6" ht="12.75">
      <c r="A74" s="4" t="s">
        <v>29</v>
      </c>
      <c r="F74" s="32">
        <f>F70+F73</f>
        <v>2417.3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2.23</v>
      </c>
      <c r="E77" t="s">
        <v>14</v>
      </c>
      <c r="F77" s="5">
        <f>B77*D77</f>
        <v>4687.46</v>
      </c>
    </row>
    <row r="78" spans="1:6" ht="12.75">
      <c r="A78" s="4" t="s">
        <v>31</v>
      </c>
      <c r="F78" s="8">
        <f>SUM(F77)</f>
        <v>4687.46</v>
      </c>
    </row>
    <row r="79" spans="1:6" ht="12.75">
      <c r="A79" s="64" t="s">
        <v>78</v>
      </c>
      <c r="B79" s="59"/>
      <c r="C79" s="59"/>
      <c r="D79" s="61">
        <v>0</v>
      </c>
      <c r="E79" s="59"/>
      <c r="F79" s="65">
        <f>D79*E33</f>
        <v>0</v>
      </c>
    </row>
    <row r="80" spans="1:6" ht="12.75">
      <c r="A80" s="1" t="s">
        <v>32</v>
      </c>
      <c r="B80" s="1"/>
      <c r="F80" s="32">
        <f>F52+F56+F68+F74+F78+F79</f>
        <v>23859.235583159778</v>
      </c>
    </row>
    <row r="81" spans="1:9" ht="12.75">
      <c r="A81" s="1" t="s">
        <v>76</v>
      </c>
      <c r="B81" s="38"/>
      <c r="C81" s="48">
        <v>0.058</v>
      </c>
      <c r="D81" s="1"/>
      <c r="E81" s="1"/>
      <c r="F81" s="32">
        <f>F80*5.8%</f>
        <v>1383.835663823267</v>
      </c>
      <c r="I81" s="7"/>
    </row>
    <row r="82" spans="1:9" ht="12.75">
      <c r="A82" s="1"/>
      <c r="B82" s="38" t="s">
        <v>128</v>
      </c>
      <c r="C82" s="48"/>
      <c r="D82" s="1"/>
      <c r="E82" s="55"/>
      <c r="F82" s="62">
        <v>3100.86</v>
      </c>
      <c r="I82" s="7"/>
    </row>
    <row r="83" spans="1:9" ht="12.75">
      <c r="A83" s="1"/>
      <c r="B83" s="38" t="s">
        <v>129</v>
      </c>
      <c r="C83" s="48"/>
      <c r="D83" s="1"/>
      <c r="E83" s="55"/>
      <c r="F83" s="56">
        <v>188.54</v>
      </c>
      <c r="I83" s="7"/>
    </row>
    <row r="84" spans="1:9" ht="12.75">
      <c r="A84" s="1"/>
      <c r="B84" s="38" t="s">
        <v>130</v>
      </c>
      <c r="C84" s="48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4">
        <f>F80+F81+F82+F83+F84</f>
        <v>28532.471246983045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134</v>
      </c>
    </row>
    <row r="87" spans="1:6" ht="12.75">
      <c r="A87" s="13"/>
      <c r="B87" s="41">
        <v>44317</v>
      </c>
      <c r="C87" s="42">
        <v>236174</v>
      </c>
      <c r="D87" s="45">
        <f>F44</f>
        <v>85638.23999999999</v>
      </c>
      <c r="E87" s="45">
        <f>F85</f>
        <v>28532.471246983045</v>
      </c>
      <c r="F87" s="46">
        <f>C87+D87-E87</f>
        <v>293279.76875301695</v>
      </c>
    </row>
    <row r="89" spans="1:6" ht="13.5" thickBot="1">
      <c r="A89" t="s">
        <v>111</v>
      </c>
      <c r="C89" s="52">
        <v>44317</v>
      </c>
      <c r="D89" s="8" t="s">
        <v>112</v>
      </c>
      <c r="E89" s="52">
        <v>44347</v>
      </c>
      <c r="F89" s="58" t="s">
        <v>113</v>
      </c>
    </row>
    <row r="90" spans="1:7" ht="13.5" thickBot="1">
      <c r="A90" t="s">
        <v>114</v>
      </c>
      <c r="F90" s="53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2019-11-27T10:51:09Z</cp:lastPrinted>
  <dcterms:created xsi:type="dcterms:W3CDTF">2008-08-18T07:30:19Z</dcterms:created>
  <dcterms:modified xsi:type="dcterms:W3CDTF">2021-09-17T11:55:42Z</dcterms:modified>
  <cp:category/>
  <cp:version/>
  <cp:contentType/>
  <cp:contentStatus/>
</cp:coreProperties>
</file>