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<sst xmlns="http://schemas.openxmlformats.org/spreadsheetml/2006/main" count="169" uniqueCount="145">
  <si>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</si>
  <si>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</si>
  <si>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</si>
  <si>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</si>
  <si>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</si>
  <si>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</si>
  <si>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</si>
  <si>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</si>
  <si>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</si>
  <si>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</si>
  <si>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</si>
  <si>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</si>
  <si>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</si>
  <si>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</si>
  <si>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</si>
  <si>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</si>
  <si>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</si>
  <si>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</si>
  <si>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</si>
  <si>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</si>
  <si>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</si>
  <si>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</si>
  <si>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</si>
  <si>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</si>
  <si>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</si>
  <si>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</si>
  <si>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</si>
  <si>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</si>
  <si>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</si>
  <si>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</si>
  <si>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</si>
  <si>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</si>
  <si>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</si>
  <si>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</si>
  <si>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</si>
  <si>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</si>
  <si>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</si>
  <si>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</si>
  <si>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</si>
  <si>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</si>
  <si>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</si>
  <si>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</si>
  <si>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</si>
  <si>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</si>
  <si>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</si>
  <si>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</si>
  <si>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</si>
  <si>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</si>
  <si>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</si>
  <si>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</si>
  <si>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</si>
  <si>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</si>
  <si>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</si>
  <si>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</si>
  <si>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</si>
  <si>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</si>
  <si>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</si>
  <si>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</si>
  <si>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</si>
  <si>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</si>
  <si>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</si>
  <si>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</si>
  <si>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</si>
  <si>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</si>
  <si>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</si>
  <si>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</si>
  <si>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</si>
  <si>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</si>
  <si>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</si>
  <si>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</si>
  <si>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</si>
  <si>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</si>
  <si>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</si>
  <si>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</si>
  <si>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</si>
  <si>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</si>
  <si>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</si>
  <si>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</si>
  <si>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</si>
  <si>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</si>
  <si>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</si>
  <si>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</si>
  <si>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</si>
  <si>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</si>
  <si>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</si>
  <si>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</si>
  <si>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</si>
  <si>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</si>
  <si>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</si>
  <si>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</si>
  <si>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</si>
  <si>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</si>
  <si>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</si>
  <si>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</si>
  <si>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</si>
  <si>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</si>
  <si>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</si>
  <si>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</si>
  <si>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</si>
  <si>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</si>
  <si>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</si>
  <si>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</si>
  <si>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</si>
  <si>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</si>
  <si>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</si>
  <si>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</si>
  <si>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</si>
  <si>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</si>
  <si>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</si>
  <si>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</si>
  <si>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</si>
  <si>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</si>
  <si>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</si>
  <si>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</si>
  <si>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</si>
  <si>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</si>
  <si>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</si>
  <si>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</si>
  <si>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</si>
  <si>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</si>
  <si>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</si>
  <si>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</si>
  <si>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</si>
  <si>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</si>
  <si>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</si>
  <si>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</si>
  <si>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</si>
  <si>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</si>
  <si>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</si>
  <si>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</si>
  <si>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</si>
  <si>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</si>
  <si>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2021г.</t>
  </si>
  <si>
    <t>апреля</t>
  </si>
  <si>
    <t>за   апрель  2021 г.</t>
  </si>
  <si>
    <t>ост.на 01.05</t>
  </si>
  <si>
    <t>краска зеленая</t>
  </si>
  <si>
    <t>0,9кг</t>
  </si>
  <si>
    <t>кисть</t>
  </si>
  <si>
    <t>2шт</t>
  </si>
  <si>
    <t>краска синяя</t>
  </si>
  <si>
    <t>покраска игрового оборудования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</si>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</sst>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4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0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50">
        <f t="shared" si="0"/>
        <v>2487.96031764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0">
        <f t="shared" si="0"/>
        <v>3128.19822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32.43</v>
      </c>
      <c r="M20" s="32">
        <f>SUM(M6:M19)</f>
        <v>6763.16455164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141</v>
      </c>
      <c r="L24" s="25">
        <v>6.15</v>
      </c>
      <c r="M24" s="49">
        <f>L24*160.174*1.302*1.15</f>
        <v>1474.9454607300001</v>
      </c>
    </row>
    <row r="25" spans="1:13" ht="12.75">
      <c r="A25" t="s">
        <v>105</v>
      </c>
      <c r="J25" s="20">
        <v>2</v>
      </c>
      <c r="K25" s="47" t="s">
        <v>142</v>
      </c>
      <c r="L25" s="55">
        <v>0.49</v>
      </c>
      <c r="M25" s="49">
        <f aca="true" t="shared" si="1" ref="M25:M34">L25*160.174*1.302*1.15</f>
        <v>117.51597979799999</v>
      </c>
    </row>
    <row r="26" spans="1:13" ht="12.75">
      <c r="A26" t="s">
        <v>106</v>
      </c>
      <c r="J26" s="20">
        <v>3</v>
      </c>
      <c r="K26" s="20"/>
      <c r="L26" s="50"/>
      <c r="M26" s="49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6.640000000000001</v>
      </c>
      <c r="M35" s="32">
        <f>SUM(M24:M34)</f>
        <v>1592.4614405280001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140</v>
      </c>
      <c r="L39" s="48" t="s">
        <v>137</v>
      </c>
      <c r="M39" s="48">
        <v>214.44</v>
      </c>
    </row>
    <row r="40" spans="1:13" ht="12.75">
      <c r="A40" s="2" t="s">
        <v>6</v>
      </c>
      <c r="F40" s="11">
        <v>69988.52</v>
      </c>
      <c r="J40" s="20">
        <v>2</v>
      </c>
      <c r="K40" s="20" t="s">
        <v>136</v>
      </c>
      <c r="L40" s="25" t="s">
        <v>137</v>
      </c>
      <c r="M40" s="25">
        <v>191.74</v>
      </c>
    </row>
    <row r="41" spans="1:13" ht="12.75">
      <c r="A41" t="s">
        <v>7</v>
      </c>
      <c r="F41" s="5">
        <v>63041.39</v>
      </c>
      <c r="J41" s="20">
        <v>3</v>
      </c>
      <c r="K41" s="20" t="s">
        <v>138</v>
      </c>
      <c r="L41" s="25" t="s">
        <v>139</v>
      </c>
      <c r="M41" s="25">
        <f>2*117.69</f>
        <v>235.38</v>
      </c>
    </row>
    <row r="42" spans="2:13" ht="12.75">
      <c r="B42" t="s">
        <v>8</v>
      </c>
      <c r="F42" s="9">
        <f>F41/F40</f>
        <v>0.9007390069114192</v>
      </c>
      <c r="J42" s="20">
        <v>4</v>
      </c>
      <c r="K42" s="20" t="s">
        <v>143</v>
      </c>
      <c r="L42" s="25" t="s">
        <v>144</v>
      </c>
      <c r="M42" s="25">
        <f>7*11.6</f>
        <v>81.2</v>
      </c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64446.39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6871.5*1.302</f>
        <v>8946.693000000001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5370*1.302</f>
        <v>6991.740000000001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15938.433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722.76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295302</v>
      </c>
      <c r="D58">
        <v>224780.8</v>
      </c>
      <c r="E58">
        <v>4476.6</v>
      </c>
      <c r="F58" s="33">
        <f>C58/D58*E58</f>
        <v>5881.0580494419455</v>
      </c>
    </row>
    <row r="59" spans="1:6" ht="12.75">
      <c r="A59" t="s">
        <v>19</v>
      </c>
      <c r="F59" s="33">
        <f>M20</f>
        <v>6763.16455164</v>
      </c>
    </row>
    <row r="60" spans="1:6" ht="12.75">
      <c r="A60" t="s">
        <v>20</v>
      </c>
      <c r="F60" s="11">
        <f>M35</f>
        <v>1592.4614405280001</v>
      </c>
    </row>
    <row r="61" spans="1:6" ht="12.75">
      <c r="A61" t="s">
        <v>70</v>
      </c>
      <c r="F61" s="5">
        <f>2*600*1.302</f>
        <v>1562.4</v>
      </c>
    </row>
    <row r="62" spans="1:6" ht="12.75">
      <c r="A62" t="s">
        <v>21</v>
      </c>
      <c r="F62" s="11">
        <f>M53</f>
        <v>722.76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0.47</v>
      </c>
      <c r="E66" t="s">
        <v>14</v>
      </c>
      <c r="F66" s="11">
        <f>B66*D66</f>
        <v>2104.002</v>
      </c>
    </row>
    <row r="67" spans="1:6" ht="12.75">
      <c r="A67" s="43"/>
      <c r="B67" s="43"/>
      <c r="C67" s="43"/>
      <c r="D67" s="44">
        <v>0</v>
      </c>
      <c r="E67" s="43"/>
      <c r="F67" s="44">
        <v>0</v>
      </c>
    </row>
    <row r="68" spans="1:6" ht="12.75">
      <c r="A68" s="51" t="s">
        <v>83</v>
      </c>
      <c r="B68" s="51"/>
      <c r="C68" s="51"/>
      <c r="D68" s="62"/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18625.846041609948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0.55</v>
      </c>
      <c r="E74" t="s">
        <v>14</v>
      </c>
      <c r="F74" s="11">
        <f>B74*D74</f>
        <v>2462.1300000000006</v>
      </c>
    </row>
    <row r="75" spans="1:6" ht="12.75">
      <c r="A75" s="4" t="s">
        <v>28</v>
      </c>
      <c r="F75" s="31">
        <f>F71+F74</f>
        <v>3536.5140000000006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2.13</v>
      </c>
      <c r="E78" t="s">
        <v>14</v>
      </c>
      <c r="F78" s="11">
        <f>B78*D78</f>
        <v>9535.158</v>
      </c>
    </row>
    <row r="79" spans="1:6" ht="12.75">
      <c r="A79" s="4" t="s">
        <v>30</v>
      </c>
      <c r="F79" s="31">
        <f>SUM(F78)</f>
        <v>9535.158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47635.95104160995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2762.885160413377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2381.19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52780.02620202333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44287</v>
      </c>
      <c r="C88" s="38">
        <v>92421</v>
      </c>
      <c r="D88" s="41">
        <f>F44</f>
        <v>64446.39</v>
      </c>
      <c r="E88" s="41">
        <f>F86</f>
        <v>52780.02620202333</v>
      </c>
      <c r="F88" s="42">
        <f>C88+D88-E88</f>
        <v>104087.3637979767</v>
      </c>
    </row>
    <row r="90" spans="1:6" ht="13.5" thickBot="1">
      <c r="A90" t="s">
        <v>111</v>
      </c>
      <c r="C90" s="53">
        <v>44287</v>
      </c>
      <c r="D90" s="8" t="s">
        <v>112</v>
      </c>
      <c r="E90" s="53">
        <v>44316</v>
      </c>
      <c r="F90" t="s">
        <v>113</v>
      </c>
    </row>
    <row r="91" spans="1:7" ht="13.5" thickBot="1">
      <c r="A91" t="s">
        <v>114</v>
      </c>
      <c r="F91" s="54">
        <f>E88</f>
        <v>52780.02620202333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2021-08-09T08:43:40Z</dcterms:modified>
  <cp:category/>
  <cp:version/>
  <cp:contentType/>
  <cp:contentStatus/>
</cp:coreProperties>
</file>