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<sst xmlns="http://schemas.openxmlformats.org/spreadsheetml/2006/main" count="162" uniqueCount="139">
  <si>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</si>
  <si>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</si>
  <si>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</si>
  <si>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</si>
  <si>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</si>
  <si>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</si>
  <si>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</si>
  <si>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</si>
  <si>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</si>
  <si>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</si>
  <si>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</si>
  <si>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</si>
  <si>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</si>
  <si>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</si>
  <si>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</si>
  <si>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</si>
  <si>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</si>
  <si>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</si>
  <si>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</si>
  <si>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</si>
  <si>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</si>
  <si>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</si>
  <si>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</si>
  <si>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</si>
  <si>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</si>
  <si>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</si>
  <si>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</si>
  <si>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</si>
  <si>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</si>
  <si>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</si>
  <si>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</si>
  <si>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</si>
  <si>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</si>
  <si>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</si>
  <si>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</si>
  <si>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</si>
  <si>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</si>
  <si>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</si>
  <si>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</si>
  <si>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</si>
  <si>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</si>
  <si>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</si>
  <si>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</si>
  <si>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</si>
  <si>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</si>
  <si>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</si>
  <si>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</si>
  <si>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</si>
  <si>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</si>
  <si>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</si>
  <si>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</si>
  <si>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</si>
  <si>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</si>
  <si>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</si>
  <si>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</si>
  <si>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</si>
  <si>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</si>
  <si>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</si>
  <si>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</si>
  <si>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</si>
  <si>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</si>
  <si>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</si>
  <si>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</si>
  <si>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</si>
  <si>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</si>
  <si>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</si>
  <si>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</si>
  <si>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</si>
  <si>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</si>
  <si>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</si>
  <si>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</si>
  <si>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</si>
  <si>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</si>
  <si>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</si>
  <si>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</si>
  <si>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</si>
  <si>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</si>
  <si>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</si>
  <si>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</si>
  <si>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</si>
  <si>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</si>
  <si>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</si>
  <si>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</si>
  <si>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</si>
  <si>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</si>
  <si>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</si>
  <si>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</si>
  <si>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</si>
  <si>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</si>
  <si>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</si>
  <si>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</si>
  <si>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</si>
  <si>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</si>
  <si>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</si>
  <si>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</si>
  <si>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</si>
  <si>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</si>
  <si>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</si>
  <si>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</si>
  <si>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</si>
  <si>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</si>
  <si>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</si>
  <si>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</si>
  <si>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</si>
  <si>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</si>
  <si>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</si>
  <si>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</si>
  <si>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</si>
  <si>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</si>
  <si>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</si>
  <si>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</si>
  <si>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</si>
  <si>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</si>
  <si>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</si>
  <si>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</si>
  <si>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</si>
  <si>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</si>
  <si>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</si>
  <si>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</si>
  <si>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</si>
  <si>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</si>
  <si>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</si>
  <si>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</si>
  <si>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</si>
  <si>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</si>
  <si>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</si>
  <si>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</si>
  <si>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</si>
  <si>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</si>
  <si>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</si>
  <si>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</si>
  <si>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</si>
  <si>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за   январь  2021 г.</t>
  </si>
  <si>
    <t>2021г.</t>
  </si>
  <si>
    <t>ост.на 01.02</t>
  </si>
  <si>
    <t>работа по договору</t>
  </si>
  <si>
    <t>смена ламп (2шт) п-д4</t>
  </si>
  <si>
    <t>лампа</t>
  </si>
  <si>
    <t>2шт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</si>
</sst>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0">
      <selection activeCell="M41" sqref="M41"/>
    </sheetView>
  </sheetViews>
  <sheetFormatPr defaultColWidth="9.00390625" defaultRowHeight="12.75"/>
  <cols>
    <col min="1" max="1" width="15.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4.25">
      <c r="C2" s="55" t="s">
        <v>125</v>
      </c>
      <c r="D2" s="58">
        <v>1</v>
      </c>
      <c r="K2" s="5" t="s">
        <v>132</v>
      </c>
    </row>
    <row r="3" spans="1:13" ht="12.75">
      <c r="A3" t="s">
        <v>85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131</v>
      </c>
      <c r="G5" s="1" t="s">
        <v>133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5.75">
      <c r="B7" t="s">
        <v>87</v>
      </c>
      <c r="C7" s="54" t="s">
        <v>89</v>
      </c>
      <c r="D7" s="54"/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3:13" ht="15.75">
      <c r="C8" s="54"/>
      <c r="D8" s="54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2">
        <v>0.94</v>
      </c>
      <c r="M13" s="45">
        <f t="shared" si="0"/>
        <v>196.03375512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5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45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2.52</v>
      </c>
      <c r="M16" s="45">
        <f t="shared" si="0"/>
        <v>525.53730096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45">
        <f t="shared" si="0"/>
        <v>300.30702912000004</v>
      </c>
    </row>
    <row r="18" spans="5:13" ht="12.75">
      <c r="E18" s="7" t="s">
        <v>97</v>
      </c>
      <c r="J18" s="20" t="s">
        <v>55</v>
      </c>
      <c r="K18" s="49" t="s">
        <v>56</v>
      </c>
      <c r="L18" s="21">
        <v>0.5</v>
      </c>
      <c r="M18" s="45">
        <f t="shared" si="0"/>
        <v>104.27327400000001</v>
      </c>
    </row>
    <row r="19" spans="1:13" ht="12.75">
      <c r="A19" t="s">
        <v>99</v>
      </c>
      <c r="J19" s="20" t="s">
        <v>80</v>
      </c>
      <c r="K19" s="26" t="s">
        <v>81</v>
      </c>
      <c r="L19" s="23">
        <v>8</v>
      </c>
      <c r="M19" s="45">
        <f t="shared" si="0"/>
        <v>1668.3723840000002</v>
      </c>
    </row>
    <row r="20" spans="1:13" ht="12.75">
      <c r="A20" t="s">
        <v>100</v>
      </c>
      <c r="J20" s="20"/>
      <c r="K20" s="50" t="s">
        <v>57</v>
      </c>
      <c r="L20" s="51">
        <f>SUM(L6:L19)</f>
        <v>13.4</v>
      </c>
      <c r="M20" s="32">
        <f>SUM(M6:M19)</f>
        <v>2794.5237432000004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135</v>
      </c>
      <c r="L24" s="45"/>
      <c r="M24" s="31">
        <v>17820</v>
      </c>
    </row>
    <row r="25" spans="1:13" ht="12.75">
      <c r="A25" t="s">
        <v>105</v>
      </c>
      <c r="J25" s="20">
        <v>2</v>
      </c>
      <c r="K25" s="20" t="s">
        <v>136</v>
      </c>
      <c r="L25" s="45">
        <v>0.14</v>
      </c>
      <c r="M25" s="31">
        <f aca="true" t="shared" si="1" ref="M25:M35">L25*160.174*1.302*1.15</f>
        <v>33.575994228000006</v>
      </c>
    </row>
    <row r="26" spans="1:13" ht="12.75">
      <c r="A26" t="s">
        <v>106</v>
      </c>
      <c r="J26" s="20">
        <v>3</v>
      </c>
      <c r="K26" s="20"/>
      <c r="L26" s="45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5"/>
      <c r="M27" s="31">
        <f t="shared" si="1"/>
        <v>0</v>
      </c>
    </row>
    <row r="28" spans="1:13" ht="12.75">
      <c r="A28" t="s">
        <v>108</v>
      </c>
      <c r="J28" s="20">
        <v>5</v>
      </c>
      <c r="K28" s="20"/>
      <c r="L28" s="45"/>
      <c r="M28" s="31">
        <f t="shared" si="1"/>
        <v>0</v>
      </c>
    </row>
    <row r="29" spans="1:13" ht="12.75">
      <c r="A29" t="s">
        <v>109</v>
      </c>
      <c r="J29" s="20">
        <v>6</v>
      </c>
      <c r="K29" s="20"/>
      <c r="L29" s="4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0.14</v>
      </c>
      <c r="M36" s="32">
        <f>SUM(M24:M34)</f>
        <v>17853.575994228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42253.17</v>
      </c>
      <c r="J40" s="20">
        <v>1</v>
      </c>
      <c r="K40" s="47" t="s">
        <v>137</v>
      </c>
      <c r="L40" s="48" t="s">
        <v>138</v>
      </c>
      <c r="M40" s="59">
        <f>2*17.4</f>
        <v>34.8</v>
      </c>
    </row>
    <row r="41" spans="1:13" ht="12.75">
      <c r="A41" t="s">
        <v>7</v>
      </c>
      <c r="F41" s="11">
        <v>31799</v>
      </c>
      <c r="J41" s="20">
        <v>2</v>
      </c>
      <c r="K41" s="47"/>
      <c r="L41" s="48"/>
      <c r="M41" s="59"/>
    </row>
    <row r="42" spans="2:13" ht="12.75">
      <c r="B42" t="s">
        <v>8</v>
      </c>
      <c r="F42" s="9">
        <f>F41/F40</f>
        <v>0.7525825872946338</v>
      </c>
      <c r="J42" s="20">
        <v>3</v>
      </c>
      <c r="K42" s="47"/>
      <c r="L42" s="48"/>
      <c r="M42" s="48"/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32849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7456*1.302</f>
        <v>9707.712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2600*1.302</f>
        <v>3385.2000000000003</v>
      </c>
      <c r="J50" s="20">
        <v>11</v>
      </c>
      <c r="K50" s="20"/>
      <c r="L50" s="25"/>
      <c r="M50" s="25"/>
    </row>
    <row r="51" spans="1:13" ht="12.75">
      <c r="A51" s="66" t="s">
        <v>84</v>
      </c>
      <c r="B51" s="67"/>
      <c r="C51" s="67"/>
      <c r="D51" s="67"/>
      <c r="E51" s="65">
        <v>0</v>
      </c>
      <c r="F51" s="6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13092.912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D54*E33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300307</v>
      </c>
      <c r="D58">
        <v>224780.8</v>
      </c>
      <c r="E58">
        <v>2731</v>
      </c>
      <c r="F58" s="34">
        <f>C58/D58*E58</f>
        <v>3648.614192137407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2794.5237432000004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17853.575994228</v>
      </c>
      <c r="J60" s="20"/>
      <c r="K60" s="20"/>
      <c r="L60" s="29" t="s">
        <v>64</v>
      </c>
      <c r="M60" s="27">
        <f>SUM(M40:M59)</f>
        <v>34.8</v>
      </c>
    </row>
    <row r="61" spans="1:7" ht="12.75">
      <c r="A61" t="s">
        <v>72</v>
      </c>
      <c r="F61" s="5">
        <f>0*600*1.302</f>
        <v>0</v>
      </c>
      <c r="G61" s="53"/>
    </row>
    <row r="62" spans="1:6" ht="12.75">
      <c r="A62" t="s">
        <v>22</v>
      </c>
      <c r="F62" s="5">
        <f>M60</f>
        <v>34.8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2731</v>
      </c>
      <c r="C65" t="s">
        <v>13</v>
      </c>
      <c r="D65" s="60">
        <v>0.36</v>
      </c>
      <c r="E65" t="s">
        <v>14</v>
      </c>
      <c r="F65" s="5">
        <f>B65*D65</f>
        <v>983.16</v>
      </c>
    </row>
    <row r="66" spans="1:6" ht="12.75">
      <c r="A66" s="71" t="s">
        <v>75</v>
      </c>
      <c r="B66" s="71"/>
      <c r="C66" s="71"/>
      <c r="D66" s="71"/>
      <c r="E66" s="71"/>
      <c r="F66" s="72">
        <v>10090</v>
      </c>
    </row>
    <row r="67" spans="1:6" ht="12.75">
      <c r="A67" s="64" t="s">
        <v>83</v>
      </c>
      <c r="B67" s="64"/>
      <c r="C67" s="64"/>
      <c r="D67" s="65">
        <v>0</v>
      </c>
      <c r="E67" s="64"/>
      <c r="F67" s="65">
        <f>D67*E33</f>
        <v>0</v>
      </c>
    </row>
    <row r="68" spans="1:6" ht="12.75">
      <c r="A68" s="4" t="s">
        <v>25</v>
      </c>
      <c r="B68" s="4"/>
      <c r="C68" s="10"/>
      <c r="F68" s="30">
        <f>SUM(F58:F67)</f>
        <v>35404.673929565404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0.24</v>
      </c>
      <c r="E70" t="s">
        <v>14</v>
      </c>
      <c r="F70" s="11">
        <f>B70*D70</f>
        <v>655.4399999999999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1.09</v>
      </c>
      <c r="E73" t="s">
        <v>14</v>
      </c>
      <c r="F73" s="5">
        <f>B73*D73</f>
        <v>2976.7900000000004</v>
      </c>
    </row>
    <row r="74" spans="1:6" ht="12.75">
      <c r="A74" s="4" t="s">
        <v>29</v>
      </c>
      <c r="B74" s="1"/>
      <c r="F74" s="30">
        <f>F70+F73</f>
        <v>3632.2300000000005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1.89</v>
      </c>
      <c r="E77" t="s">
        <v>14</v>
      </c>
      <c r="F77" s="5">
        <f>B77*D77</f>
        <v>5161.59</v>
      </c>
    </row>
    <row r="78" spans="1:6" ht="12.75">
      <c r="A78" s="4" t="s">
        <v>31</v>
      </c>
      <c r="B78" s="1"/>
      <c r="F78" s="8">
        <f>SUM(F77)</f>
        <v>5161.59</v>
      </c>
    </row>
    <row r="79" spans="1:6" ht="12.75">
      <c r="A79" s="68" t="s">
        <v>78</v>
      </c>
      <c r="B79" s="69"/>
      <c r="C79" s="64"/>
      <c r="D79" s="65">
        <v>0</v>
      </c>
      <c r="E79" s="64"/>
      <c r="F79" s="70">
        <f>D79*E33</f>
        <v>0</v>
      </c>
    </row>
    <row r="80" spans="1:6" ht="12.75">
      <c r="A80" s="1" t="s">
        <v>32</v>
      </c>
      <c r="B80" s="1"/>
      <c r="F80" s="30">
        <f>F52+F56+F68+F74+F78+F79</f>
        <v>57291.405929565415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3322.901543914794</v>
      </c>
      <c r="I81" s="7"/>
    </row>
    <row r="82" spans="1:9" ht="12.75">
      <c r="A82" s="1"/>
      <c r="B82" s="46" t="s">
        <v>128</v>
      </c>
      <c r="C82" s="43"/>
      <c r="D82" s="44"/>
      <c r="E82" s="63"/>
      <c r="F82" s="62">
        <v>2387.4</v>
      </c>
      <c r="I82" s="7"/>
    </row>
    <row r="83" spans="1:9" ht="12.75">
      <c r="A83" s="1"/>
      <c r="B83" s="46" t="s">
        <v>129</v>
      </c>
      <c r="C83" s="43"/>
      <c r="D83" s="44"/>
      <c r="E83" s="63"/>
      <c r="F83" s="62">
        <v>435.16</v>
      </c>
      <c r="I83" s="7"/>
    </row>
    <row r="84" spans="1:9" ht="12.75">
      <c r="A84" s="1"/>
      <c r="B84" s="46" t="s">
        <v>130</v>
      </c>
      <c r="C84" s="43"/>
      <c r="D84" s="44"/>
      <c r="E84" s="63"/>
      <c r="F84" s="62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33">
        <f>F80+F81+F82+F83+F84</f>
        <v>63436.86747348021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8">
        <v>44197</v>
      </c>
      <c r="C87" s="39">
        <v>-715282</v>
      </c>
      <c r="D87" s="40">
        <f>F44</f>
        <v>32849</v>
      </c>
      <c r="E87" s="40">
        <f>F85</f>
        <v>63436.86747348021</v>
      </c>
      <c r="F87" s="42">
        <f>C87+D87-E87</f>
        <v>-745869.8674734802</v>
      </c>
    </row>
    <row r="90" spans="1:6" ht="13.5" thickBot="1">
      <c r="A90" t="s">
        <v>110</v>
      </c>
      <c r="C90" s="56">
        <v>44197</v>
      </c>
      <c r="D90" s="5" t="s">
        <v>111</v>
      </c>
      <c r="E90" s="56">
        <v>44227</v>
      </c>
      <c r="F90" t="s">
        <v>112</v>
      </c>
    </row>
    <row r="91" spans="1:7" ht="13.5" thickBot="1">
      <c r="A91" t="s">
        <v>119</v>
      </c>
      <c r="F91" s="57">
        <f>E87</f>
        <v>63436.86747348021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2019-11-27T10:40:00Z</cp:lastPrinted>
  <dcterms:created xsi:type="dcterms:W3CDTF">2008-08-18T07:30:19Z</dcterms:created>
  <dcterms:modified xsi:type="dcterms:W3CDTF">2021-04-20T12:43:51Z</dcterms:modified>
  <cp:category/>
  <cp:version/>
  <cp:contentType/>
  <cp:contentStatus/>
</cp:coreProperties>
</file>