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<sst xmlns="http://schemas.openxmlformats.org/spreadsheetml/2006/main" count="159" uniqueCount="136">
  <si>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</si>
  <si>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</si>
  <si>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</si>
  <si>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</si>
  <si>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</si>
  <si>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</si>
  <si>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</si>
  <si>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</si>
  <si>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</si>
  <si>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</si>
  <si>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</si>
  <si>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</si>
  <si>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</si>
  <si>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</si>
  <si>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</si>
  <si>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</si>
  <si>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</si>
  <si>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</si>
  <si>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</si>
  <si>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</si>
  <si>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</si>
  <si>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</si>
  <si>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</si>
  <si>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</si>
  <si>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</si>
  <si>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</si>
  <si>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</si>
  <si>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</si>
  <si>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</si>
  <si>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</si>
  <si>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</si>
  <si>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</si>
  <si>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</si>
  <si>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</si>
  <si>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</si>
  <si>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</si>
  <si>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</si>
  <si>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</si>
  <si>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</si>
  <si>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</si>
  <si>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</si>
  <si>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</si>
  <si>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</si>
  <si>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</si>
  <si>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</si>
  <si>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</si>
  <si>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</si>
  <si>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</si>
  <si>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</si>
  <si>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</si>
  <si>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</si>
  <si>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</si>
  <si>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</si>
  <si>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</si>
  <si>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</si>
  <si>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</si>
  <si>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</si>
  <si>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</si>
  <si>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</si>
  <si>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</si>
  <si>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</si>
  <si>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</si>
  <si>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</si>
  <si>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</si>
  <si>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</si>
  <si>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</si>
  <si>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</si>
  <si>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</si>
  <si>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</si>
  <si>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</si>
  <si>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</si>
  <si>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</si>
  <si>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</si>
  <si>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</si>
  <si>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</si>
  <si>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</si>
  <si>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</si>
  <si>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</si>
  <si>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</si>
  <si>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</si>
  <si>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</si>
  <si>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</si>
  <si>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</si>
  <si>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</si>
  <si>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</si>
  <si>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</si>
  <si>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</si>
  <si>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</si>
  <si>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</si>
  <si>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</si>
  <si>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</si>
  <si>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</si>
  <si>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</si>
  <si>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</si>
  <si>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</si>
  <si>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</si>
  <si>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</si>
  <si>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</si>
  <si>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</si>
  <si>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</si>
  <si>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</si>
  <si>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</si>
  <si>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</si>
  <si>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</si>
  <si>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</si>
  <si>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</si>
  <si>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</si>
  <si>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</si>
  <si>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</si>
  <si>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</si>
  <si>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</si>
  <si>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</si>
  <si>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</si>
  <si>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</si>
  <si>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</si>
  <si>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</si>
  <si>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</si>
  <si>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</si>
  <si>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</si>
  <si>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</si>
  <si>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</si>
  <si>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</si>
  <si>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</si>
  <si>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</si>
  <si>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</si>
  <si>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</si>
  <si>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</si>
  <si>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</si>
  <si>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</si>
  <si>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</si>
  <si>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</si>
  <si>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</si>
  <si>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</si>
  <si>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2021г.</t>
  </si>
  <si>
    <t>за   январь  2021 г.</t>
  </si>
  <si>
    <t>ост.на 01.02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</si>
</sst>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5" sqref="D55: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40">
        <v>1</v>
      </c>
      <c r="K2" s="5" t="s">
        <v>134</v>
      </c>
    </row>
    <row r="3" spans="1:13" ht="12.75">
      <c r="A3" t="s">
        <v>87</v>
      </c>
      <c r="J3" s="13" t="s">
        <v>37</v>
      </c>
      <c r="K3" s="51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31</v>
      </c>
      <c r="F5" s="40" t="s">
        <v>132</v>
      </c>
      <c r="G5" s="40" t="s">
        <v>133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48">
        <f aca="true" t="shared" si="0" ref="M7:M19">L7*160.174*1.302</f>
        <v>0</v>
      </c>
    </row>
    <row r="8" spans="10:13" ht="12.75">
      <c r="J8" s="14"/>
      <c r="K8" s="14" t="s">
        <v>46</v>
      </c>
      <c r="L8" s="20"/>
      <c r="M8" s="48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8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8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8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8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8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48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8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8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8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8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8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/>
      <c r="L24" s="22"/>
      <c r="M24" s="31">
        <f>L24*160.174*1.302*1.15</f>
        <v>0</v>
      </c>
    </row>
    <row r="25" spans="1:13" ht="12.75">
      <c r="A25" t="s">
        <v>107</v>
      </c>
      <c r="J25" s="22">
        <v>2</v>
      </c>
      <c r="K25" s="41"/>
      <c r="L25" s="22"/>
      <c r="M25" s="31">
        <f aca="true" t="shared" si="1" ref="M25:M33">L25*160.174*1.302*1.15</f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7147.34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3523.64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0.4930001930788237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3523.64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E33*2.98</f>
        <v>1173.822</v>
      </c>
      <c r="J49" s="19"/>
      <c r="K49" s="42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56" t="s">
        <v>84</v>
      </c>
      <c r="B51" s="54"/>
      <c r="C51" s="54"/>
      <c r="D51" s="54"/>
      <c r="E51" s="57">
        <v>0</v>
      </c>
      <c r="F51" s="55">
        <f>E51*E33</f>
        <v>0</v>
      </c>
    </row>
    <row r="52" spans="1:6" ht="12.75">
      <c r="A52" s="4" t="s">
        <v>35</v>
      </c>
      <c r="F52" s="30">
        <f>F49+F50+F51</f>
        <v>1173.822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300307</v>
      </c>
      <c r="D58">
        <v>224780.8</v>
      </c>
      <c r="E58">
        <v>393.9</v>
      </c>
      <c r="F58" s="33">
        <f>C58/D58*E58</f>
        <v>526.2501392467684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0.36</v>
      </c>
      <c r="E65" t="s">
        <v>15</v>
      </c>
      <c r="F65" s="10">
        <f>B65*D65</f>
        <v>141.80399999999997</v>
      </c>
    </row>
    <row r="66" spans="1:6" ht="12.75">
      <c r="A66" s="54" t="s">
        <v>76</v>
      </c>
      <c r="B66" s="54"/>
      <c r="C66" s="54"/>
      <c r="D66" s="55"/>
      <c r="E66" s="54"/>
      <c r="F66" s="55">
        <v>0</v>
      </c>
    </row>
    <row r="67" spans="1:6" ht="12.75">
      <c r="A67" s="54" t="s">
        <v>85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26</v>
      </c>
      <c r="B68" s="9"/>
      <c r="C68" s="9"/>
      <c r="F68" s="30">
        <f>SUM(F58:F67)</f>
        <v>668.0541392467684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0.24</v>
      </c>
      <c r="E70" t="s">
        <v>15</v>
      </c>
      <c r="F70" s="10">
        <f>B70*D70</f>
        <v>94.53599999999999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1.09</v>
      </c>
      <c r="E73" t="s">
        <v>15</v>
      </c>
      <c r="F73" s="10">
        <f>B73*D73</f>
        <v>429.351</v>
      </c>
    </row>
    <row r="74" spans="1:6" ht="12.75">
      <c r="A74" s="4" t="s">
        <v>30</v>
      </c>
      <c r="F74" s="30">
        <f>F70+F73</f>
        <v>523.887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1.89</v>
      </c>
      <c r="E77" t="s">
        <v>15</v>
      </c>
      <c r="F77" s="10">
        <f>B77*D77</f>
        <v>744.4709999999999</v>
      </c>
    </row>
    <row r="78" spans="1:6" ht="12.75">
      <c r="A78" s="4" t="s">
        <v>33</v>
      </c>
      <c r="F78" s="30">
        <f>SUM(F77)</f>
        <v>744.4709999999999</v>
      </c>
    </row>
    <row r="79" spans="1:6" ht="12.75">
      <c r="A79" s="58" t="s">
        <v>79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34</v>
      </c>
      <c r="B80" s="1"/>
      <c r="F80" s="30">
        <f>F52+F56+F68+F74+F78+F79</f>
        <v>3110.2341392467683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180.39358007631256</v>
      </c>
      <c r="I81" s="7"/>
    </row>
    <row r="82" spans="1:9" ht="12.75">
      <c r="A82" s="1"/>
      <c r="B82" s="34" t="s">
        <v>129</v>
      </c>
      <c r="C82" s="34"/>
      <c r="D82" s="1"/>
      <c r="E82" s="52"/>
      <c r="F82" s="53">
        <v>161</v>
      </c>
      <c r="I82" s="7"/>
    </row>
    <row r="83" spans="1:9" ht="12.75">
      <c r="A83" s="1"/>
      <c r="B83" s="34" t="s">
        <v>130</v>
      </c>
      <c r="C83" s="34"/>
      <c r="D83" s="1"/>
      <c r="E83" s="52"/>
      <c r="F83" s="53">
        <v>165.95</v>
      </c>
      <c r="I83" s="7"/>
    </row>
    <row r="84" spans="1:9" ht="12.75">
      <c r="A84" s="1"/>
      <c r="B84" s="34" t="s">
        <v>131</v>
      </c>
      <c r="C84" s="34"/>
      <c r="D84" s="1"/>
      <c r="E84" s="52"/>
      <c r="F84" s="53">
        <v>0</v>
      </c>
      <c r="I84" s="7"/>
    </row>
    <row r="85" spans="1:6" ht="15">
      <c r="A85" s="11" t="s">
        <v>36</v>
      </c>
      <c r="B85" s="11"/>
      <c r="C85" s="45"/>
      <c r="D85" s="11"/>
      <c r="E85" s="11"/>
      <c r="F85" s="43">
        <f>F80+F81+F82+F83+F84</f>
        <v>3617.5777193230806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135</v>
      </c>
    </row>
    <row r="87" spans="1:6" ht="13.5" thickBot="1">
      <c r="A87" s="12"/>
      <c r="B87" s="37">
        <v>44197</v>
      </c>
      <c r="C87" s="38">
        <v>-179558</v>
      </c>
      <c r="D87" s="44">
        <f>F44</f>
        <v>3523.64</v>
      </c>
      <c r="E87" s="46">
        <f>F85</f>
        <v>3617.5777193230806</v>
      </c>
      <c r="F87" s="47">
        <f>C87+D87-E87</f>
        <v>-179651.93771932306</v>
      </c>
    </row>
    <row r="89" spans="1:6" ht="13.5" thickBot="1">
      <c r="A89" t="s">
        <v>112</v>
      </c>
      <c r="C89" s="50">
        <v>44197</v>
      </c>
      <c r="D89" s="40" t="s">
        <v>113</v>
      </c>
      <c r="E89" s="50">
        <v>44227</v>
      </c>
      <c r="F89" t="s">
        <v>114</v>
      </c>
    </row>
    <row r="90" spans="1:7" ht="13.5" thickBot="1">
      <c r="A90" t="s">
        <v>115</v>
      </c>
      <c r="F90" s="47">
        <f>E87</f>
        <v>3617.5777193230806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2017-08-21T12:49:35Z</cp:lastPrinted>
  <dcterms:created xsi:type="dcterms:W3CDTF">2008-08-18T07:30:19Z</dcterms:created>
  <dcterms:modified xsi:type="dcterms:W3CDTF">2021-04-19T08:52:09Z</dcterms:modified>
  <cp:category/>
  <cp:version/>
  <cp:contentType/>
  <cp:contentStatus/>
</cp:coreProperties>
</file>