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<sst xmlns="http://schemas.openxmlformats.org/spreadsheetml/2006/main" count="162" uniqueCount="139">
  <si>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</si>
  <si>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</si>
  <si>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</si>
  <si>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</si>
  <si>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</si>
  <si>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</si>
  <si>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</si>
  <si>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</si>
  <si>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</si>
  <si>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</si>
  <si>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</si>
  <si>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</si>
  <si>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</si>
  <si>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</si>
  <si>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</si>
  <si>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</si>
  <si>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</si>
  <si>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</si>
  <si>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</si>
  <si>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</si>
  <si>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</si>
  <si>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</si>
  <si>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</si>
  <si>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</si>
  <si>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</si>
  <si>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</si>
  <si>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</si>
  <si>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</si>
  <si>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</si>
  <si>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</si>
  <si>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</si>
  <si>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</si>
  <si>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</si>
  <si>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</si>
  <si>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</si>
  <si>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</si>
  <si>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</si>
  <si>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</si>
  <si>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</si>
  <si>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</si>
  <si>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</si>
  <si>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</si>
  <si>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</si>
  <si>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</si>
  <si>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</si>
  <si>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</si>
  <si>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</si>
  <si>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</si>
  <si>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</si>
  <si>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</si>
  <si>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</si>
  <si>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</si>
  <si>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</si>
  <si>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</si>
  <si>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</si>
  <si>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</si>
  <si>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</si>
  <si>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</si>
  <si>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</si>
  <si>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</si>
  <si>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</si>
  <si>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</si>
  <si>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</si>
  <si>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</si>
  <si>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</si>
  <si>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</si>
  <si>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</si>
  <si>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</si>
  <si>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</si>
  <si>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</si>
  <si>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</si>
  <si>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</si>
  <si>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</si>
  <si>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</si>
  <si>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</si>
  <si>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</si>
  <si>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</si>
  <si>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</si>
  <si>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</si>
  <si>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</si>
  <si>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</si>
  <si>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</si>
  <si>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</si>
  <si>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</si>
  <si>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</si>
  <si>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</si>
  <si>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</si>
  <si>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</si>
  <si>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</si>
  <si>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</si>
  <si>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</si>
  <si>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</si>
  <si>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</si>
  <si>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</si>
  <si>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</si>
  <si>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</si>
  <si>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</si>
  <si>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</si>
  <si>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</si>
  <si>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</si>
  <si>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</si>
  <si>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</si>
  <si>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</si>
  <si>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</si>
  <si>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</si>
  <si>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</si>
  <si>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</si>
  <si>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</si>
  <si>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</si>
  <si>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</si>
  <si>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</si>
  <si>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</si>
  <si>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</si>
  <si>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</si>
  <si>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</si>
  <si>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</si>
  <si>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</si>
  <si>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</si>
  <si>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</si>
  <si>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</si>
  <si>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</si>
  <si>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</si>
  <si>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</si>
  <si>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</si>
  <si>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</si>
  <si>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</si>
  <si>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</si>
  <si>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</si>
  <si>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</si>
  <si>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</si>
  <si>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</si>
  <si>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</si>
  <si>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2021г.</t>
  </si>
  <si>
    <t>марта</t>
  </si>
  <si>
    <t>за   март  2021 г.</t>
  </si>
  <si>
    <t>ост.на 01.04</t>
  </si>
  <si>
    <t xml:space="preserve">смена ламп (14шт) </t>
  </si>
  <si>
    <t>лампа</t>
  </si>
  <si>
    <t>14шт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</si>
</sst>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35" sqref="M3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3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6.55</v>
      </c>
      <c r="M20" s="33">
        <f>SUM(M6:M19)</f>
        <v>1365.9798894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5">
        <f>0.14*7.1</f>
        <v>0.994</v>
      </c>
      <c r="M24" s="32">
        <f aca="true" t="shared" si="1" ref="M24:M29">L24*160.174*1.302*1.15</f>
        <v>238.3895590188</v>
      </c>
    </row>
    <row r="25" spans="1:13" ht="12.75">
      <c r="A25" t="s">
        <v>106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0.994</v>
      </c>
      <c r="M30" s="33">
        <f>SUM(M24:M29)</f>
        <v>238.3895590188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 t="s">
        <v>137</v>
      </c>
      <c r="L34" s="25" t="s">
        <v>138</v>
      </c>
      <c r="M34" s="25">
        <f>14*11.6</f>
        <v>162.4</v>
      </c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/>
      <c r="L35" s="25"/>
      <c r="M35" s="25"/>
    </row>
    <row r="36" spans="10:13" ht="12.75">
      <c r="J36" s="20">
        <v>3</v>
      </c>
      <c r="K36" s="20"/>
      <c r="L36" s="25"/>
      <c r="M36" s="25"/>
    </row>
    <row r="37" spans="2:13" ht="12.75">
      <c r="B37" s="1" t="s">
        <v>5</v>
      </c>
      <c r="C37" s="1"/>
      <c r="J37" s="20">
        <v>4</v>
      </c>
      <c r="K37" s="20"/>
      <c r="L37" s="25"/>
      <c r="M37" s="25"/>
    </row>
    <row r="38" spans="10:13" ht="12.75">
      <c r="J38" s="20">
        <v>5</v>
      </c>
      <c r="K38" s="20"/>
      <c r="L38" s="25"/>
      <c r="M38" s="25"/>
    </row>
    <row r="39" spans="1:13" ht="12.75">
      <c r="A39" s="2" t="s">
        <v>6</v>
      </c>
      <c r="F39" s="11">
        <v>55620.35</v>
      </c>
      <c r="J39" s="20">
        <v>6</v>
      </c>
      <c r="K39" s="20"/>
      <c r="L39" s="25"/>
      <c r="M39" s="25"/>
    </row>
    <row r="40" spans="1:13" ht="12.75">
      <c r="A40" t="s">
        <v>7</v>
      </c>
      <c r="F40" s="5">
        <v>48444.29</v>
      </c>
      <c r="J40" s="20">
        <v>7</v>
      </c>
      <c r="K40" s="20"/>
      <c r="L40" s="25"/>
      <c r="M40" s="25"/>
    </row>
    <row r="41" spans="2:13" ht="12.75">
      <c r="B41" t="s">
        <v>8</v>
      </c>
      <c r="F41" s="9">
        <f>F40/F39</f>
        <v>0.8709813943997117</v>
      </c>
      <c r="J41" s="20">
        <v>8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50764.41</v>
      </c>
      <c r="J43" s="20">
        <v>10</v>
      </c>
      <c r="K43" s="20"/>
      <c r="L43" s="25"/>
      <c r="M43" s="25"/>
    </row>
    <row r="44" spans="10:13" ht="12.75">
      <c r="J44" s="20">
        <v>11</v>
      </c>
      <c r="K44" s="20"/>
      <c r="L44" s="25"/>
      <c r="M44" s="25"/>
    </row>
    <row r="45" spans="2:13" ht="12.75">
      <c r="B45" s="1" t="s">
        <v>10</v>
      </c>
      <c r="C45" s="1"/>
      <c r="J45" s="20">
        <v>12</v>
      </c>
      <c r="K45" s="20"/>
      <c r="L45" s="25"/>
      <c r="M45" s="25"/>
    </row>
    <row r="46" spans="10:13" ht="12.75">
      <c r="J46" s="20">
        <v>13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14</v>
      </c>
      <c r="K47" s="20"/>
      <c r="L47" s="25"/>
      <c r="M47" s="25"/>
    </row>
    <row r="48" spans="1:13" ht="12.75">
      <c r="A48" t="s">
        <v>12</v>
      </c>
      <c r="F48" s="11">
        <f>7896.08*1.302</f>
        <v>10280.69616</v>
      </c>
      <c r="J48" s="20"/>
      <c r="K48" s="20"/>
      <c r="L48" s="30" t="s">
        <v>64</v>
      </c>
      <c r="M48" s="33">
        <f>SUM(M34:M47)</f>
        <v>162.4</v>
      </c>
    </row>
    <row r="49" spans="1:6" ht="12.75">
      <c r="A49" s="6" t="s">
        <v>15</v>
      </c>
      <c r="F49" s="11">
        <f>2727*1.302</f>
        <v>3550.554</v>
      </c>
    </row>
    <row r="50" spans="1:6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</row>
    <row r="51" spans="1:6" ht="12.75">
      <c r="A51" s="4" t="s">
        <v>33</v>
      </c>
      <c r="F51" s="31">
        <f>F48+F49+F50</f>
        <v>13831.25016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0.5</v>
      </c>
      <c r="E54" t="s">
        <v>14</v>
      </c>
      <c r="F54" s="11">
        <f>B54*D54</f>
        <v>476.15</v>
      </c>
    </row>
    <row r="55" spans="1:6" ht="12.75">
      <c r="A55" s="4" t="s">
        <v>17</v>
      </c>
      <c r="B55" s="10"/>
      <c r="C55" s="10"/>
      <c r="F55" s="31">
        <f>SUM(F53:F54)</f>
        <v>476.15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304687</v>
      </c>
      <c r="D57">
        <v>224780.8</v>
      </c>
      <c r="E57">
        <v>3473</v>
      </c>
      <c r="F57" s="34">
        <f>C57/D57*E57</f>
        <v>4707.599363468766</v>
      </c>
    </row>
    <row r="58" spans="1:6" ht="12.75">
      <c r="A58" t="s">
        <v>20</v>
      </c>
      <c r="F58" s="34">
        <f>M20</f>
        <v>1365.9798894</v>
      </c>
    </row>
    <row r="59" spans="1:6" ht="12.75">
      <c r="A59" t="s">
        <v>21</v>
      </c>
      <c r="F59" s="11">
        <f>M30</f>
        <v>238.3895590188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M48</f>
        <v>162.4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0.33</v>
      </c>
      <c r="E64" t="s">
        <v>14</v>
      </c>
      <c r="F64" s="11">
        <f>B64*D64</f>
        <v>1146.0900000000001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7620.458811887565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0.24</v>
      </c>
      <c r="E69" t="s">
        <v>14</v>
      </c>
      <c r="F69" s="11">
        <f>B69*D69</f>
        <v>833.52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1.35</v>
      </c>
      <c r="E72" t="s">
        <v>14</v>
      </c>
      <c r="F72" s="11">
        <f>B72*D72</f>
        <v>4688.55</v>
      </c>
    </row>
    <row r="73" spans="1:6" ht="12.75">
      <c r="A73" s="4" t="s">
        <v>29</v>
      </c>
      <c r="F73" s="31">
        <f>F69+F72</f>
        <v>5522.07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3.03</v>
      </c>
      <c r="E76" t="s">
        <v>14</v>
      </c>
      <c r="F76" s="11">
        <f>B76*D76</f>
        <v>10523.189999999999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10523.189999999999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37973.11897188757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2202.4409003694786</v>
      </c>
    </row>
    <row r="81" spans="1:6" ht="12.75">
      <c r="A81" s="1"/>
      <c r="B81" s="35" t="s">
        <v>128</v>
      </c>
      <c r="C81" s="35"/>
      <c r="D81" s="1"/>
      <c r="E81" s="52"/>
      <c r="F81" s="53">
        <v>2854.53</v>
      </c>
    </row>
    <row r="82" spans="1:6" ht="12.75">
      <c r="A82" s="1"/>
      <c r="B82" s="35" t="s">
        <v>129</v>
      </c>
      <c r="C82" s="35"/>
      <c r="D82" s="1"/>
      <c r="E82" s="52"/>
      <c r="F82" s="53">
        <v>395.62</v>
      </c>
    </row>
    <row r="83" spans="1:6" ht="12.75">
      <c r="A83" s="1"/>
      <c r="B83" s="35" t="s">
        <v>130</v>
      </c>
      <c r="C83" s="35"/>
      <c r="D83" s="1"/>
      <c r="E83" s="52"/>
      <c r="F83" s="53">
        <v>2088.93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45514.63987225705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44256</v>
      </c>
      <c r="C86" s="39">
        <v>-299301</v>
      </c>
      <c r="D86" s="42">
        <f>F43</f>
        <v>50764.41</v>
      </c>
      <c r="E86" s="42">
        <f>F84</f>
        <v>45514.63987225705</v>
      </c>
      <c r="F86" s="43">
        <f>C86+D86-E86</f>
        <v>-294051.22987225704</v>
      </c>
    </row>
    <row r="88" spans="1:6" ht="13.5" thickBot="1">
      <c r="A88" t="s">
        <v>111</v>
      </c>
      <c r="C88" s="48">
        <v>44228</v>
      </c>
      <c r="D88" s="8" t="s">
        <v>112</v>
      </c>
      <c r="E88" s="48">
        <v>44255</v>
      </c>
      <c r="F88" t="s">
        <v>113</v>
      </c>
    </row>
    <row r="89" spans="1:7" ht="13.5" thickBot="1">
      <c r="A89" t="s">
        <v>114</v>
      </c>
      <c r="F89" s="49">
        <f>E86</f>
        <v>45514.63987225705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2020-09-12T14:13:09Z</cp:lastPrinted>
  <dcterms:created xsi:type="dcterms:W3CDTF">2008-08-18T07:30:19Z</dcterms:created>
  <dcterms:modified xsi:type="dcterms:W3CDTF">2021-06-28T07:05:34Z</dcterms:modified>
  <cp:category/>
  <cp:version/>
  <cp:contentType/>
  <cp:contentStatus/>
</cp:coreProperties>
</file>