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<sst xmlns="http://schemas.openxmlformats.org/spreadsheetml/2006/main" count="162" uniqueCount="139">
  <si>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</si>
  <si>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</si>
  <si>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</si>
  <si>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</si>
  <si>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</si>
  <si>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</si>
  <si>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</si>
  <si>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</si>
  <si>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</si>
  <si>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</si>
  <si>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</si>
  <si>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</si>
  <si>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</si>
  <si>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</si>
  <si>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</si>
  <si>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</si>
  <si>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</si>
  <si>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</si>
  <si>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</si>
  <si>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</si>
  <si>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</si>
  <si>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</si>
  <si>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</si>
  <si>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</si>
  <si>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</si>
  <si>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</si>
  <si>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</si>
  <si>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</si>
  <si>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</si>
  <si>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</si>
  <si>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</si>
  <si>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</si>
  <si>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</si>
  <si>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</si>
  <si>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</si>
  <si>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</si>
  <si>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</si>
  <si>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</si>
  <si>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</si>
  <si>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</si>
  <si>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</si>
  <si>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</si>
  <si>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</si>
  <si>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</si>
  <si>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</si>
  <si>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</si>
  <si>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</si>
  <si>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</si>
  <si>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</si>
  <si>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</si>
  <si>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</si>
  <si>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</si>
  <si>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</si>
  <si>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</si>
  <si>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</si>
  <si>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</si>
  <si>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</si>
  <si>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</si>
  <si>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</si>
  <si>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</si>
  <si>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</si>
  <si>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</si>
  <si>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</si>
  <si>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</si>
  <si>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</si>
  <si>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</si>
  <si>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</si>
  <si>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</si>
  <si>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</si>
  <si>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</si>
  <si>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</si>
  <si>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</si>
  <si>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</si>
  <si>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</si>
  <si>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</si>
  <si>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</si>
  <si>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</si>
  <si>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</si>
  <si>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</si>
  <si>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</si>
  <si>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</si>
  <si>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</si>
  <si>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</si>
  <si>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</si>
  <si>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</si>
  <si>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</si>
  <si>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</si>
  <si>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</si>
  <si>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</si>
  <si>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</si>
  <si>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</si>
  <si>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</si>
  <si>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</si>
  <si>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</si>
  <si>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</si>
  <si>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</si>
  <si>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</si>
  <si>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</si>
  <si>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</si>
  <si>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</si>
  <si>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</si>
  <si>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</si>
  <si>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</si>
  <si>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</si>
  <si>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</si>
  <si>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</si>
  <si>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</si>
  <si>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</si>
  <si>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</si>
  <si>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</si>
  <si>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</si>
  <si>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</si>
  <si>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</si>
  <si>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</si>
  <si>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</si>
  <si>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</si>
  <si>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</si>
  <si>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</si>
  <si>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</si>
  <si>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</si>
  <si>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</si>
  <si>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</si>
  <si>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</si>
  <si>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</si>
  <si>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</si>
  <si>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</si>
  <si>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</si>
  <si>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</si>
  <si>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</si>
  <si>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</si>
  <si>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</si>
  <si>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</si>
  <si>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2021г.</t>
  </si>
  <si>
    <t>марта</t>
  </si>
  <si>
    <t>за   март  2021 г.</t>
  </si>
  <si>
    <t>ост.на 01.04</t>
  </si>
  <si>
    <t xml:space="preserve">смена ламп (4шт) </t>
  </si>
  <si>
    <t>лампа</t>
  </si>
  <si>
    <t>4шт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</si>
</sst>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3</v>
      </c>
      <c r="K1" t="s">
        <v>67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L7*160.174*1.302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775.7931585600002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34">
        <f t="shared" si="0"/>
        <v>0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104.27327400000001</v>
      </c>
    </row>
    <row r="20" spans="1:13" ht="12.75">
      <c r="A20" t="s">
        <v>126</v>
      </c>
      <c r="J20" s="20"/>
      <c r="K20" s="27" t="s">
        <v>58</v>
      </c>
      <c r="L20" s="28">
        <f>SUM(L6:L19)</f>
        <v>6.470000000000001</v>
      </c>
      <c r="M20" s="33">
        <f>SUM(M6:M19)</f>
        <v>1349.2961655600002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34">
        <f>0.04*7.1</f>
        <v>0.284</v>
      </c>
      <c r="M24" s="32">
        <f aca="true" t="shared" si="1" ref="M24:M37">L24*160.174*1.302*1.15</f>
        <v>68.1113025768</v>
      </c>
    </row>
    <row r="25" spans="1:13" ht="12.75">
      <c r="A25" t="s">
        <v>106</v>
      </c>
      <c r="J25" s="20">
        <v>2</v>
      </c>
      <c r="K25" s="20"/>
      <c r="L25" s="34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J27" s="20">
        <v>4</v>
      </c>
      <c r="K27" s="20"/>
      <c r="L27" s="34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5"/>
      <c r="L32" s="46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0.284</v>
      </c>
      <c r="M38" s="33">
        <f>SUM(M24:M37)</f>
        <v>68.1113025768</v>
      </c>
    </row>
    <row r="39" spans="1:11" ht="12.75">
      <c r="A39" s="2" t="s">
        <v>6</v>
      </c>
      <c r="F39" s="11">
        <v>55887.7</v>
      </c>
      <c r="K39" s="1" t="s">
        <v>62</v>
      </c>
    </row>
    <row r="40" spans="1:13" ht="12.75">
      <c r="A40" t="s">
        <v>7</v>
      </c>
      <c r="F40" s="5">
        <v>51402.99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0.9197549729189071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 t="s">
        <v>137</v>
      </c>
      <c r="L42" s="25" t="s">
        <v>138</v>
      </c>
      <c r="M42" s="34">
        <f>4*11.6</f>
        <v>46.4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52407.99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34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6396*1.302</f>
        <v>8327.592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2727*1.302</f>
        <v>3550.554</v>
      </c>
      <c r="J49" s="20">
        <v>8</v>
      </c>
      <c r="K49" s="20"/>
      <c r="L49" s="25"/>
      <c r="M49" s="25"/>
    </row>
    <row r="50" spans="1:13" ht="12.75">
      <c r="A50" s="56" t="s">
        <v>82</v>
      </c>
      <c r="B50" s="47"/>
      <c r="C50" s="47"/>
      <c r="D50" s="47"/>
      <c r="E50" s="57">
        <v>0</v>
      </c>
      <c r="F50" s="48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11878.146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0.5</v>
      </c>
      <c r="E54" t="s">
        <v>14</v>
      </c>
      <c r="F54" s="11">
        <f>B54*D54</f>
        <v>643.5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643.5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7">
        <v>304687</v>
      </c>
      <c r="D57">
        <v>224780.8</v>
      </c>
      <c r="E57">
        <v>3465.6</v>
      </c>
      <c r="F57" s="35">
        <f>C57/D57*E57</f>
        <v>4697.568774557258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1349.2961655600002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68.1113025768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46.4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0.33</v>
      </c>
      <c r="E64" t="s">
        <v>14</v>
      </c>
      <c r="F64" s="11">
        <f>B64*D64</f>
        <v>1143.648</v>
      </c>
      <c r="J64" s="20">
        <v>23</v>
      </c>
      <c r="K64" s="20"/>
      <c r="L64" s="25"/>
      <c r="M64" s="25"/>
    </row>
    <row r="65" spans="1:13" ht="12.75">
      <c r="A65" s="47" t="s">
        <v>131</v>
      </c>
      <c r="B65" s="47"/>
      <c r="C65" s="47"/>
      <c r="D65" s="48"/>
      <c r="E65" s="47"/>
      <c r="F65" s="48">
        <v>0</v>
      </c>
      <c r="J65" s="20">
        <v>24</v>
      </c>
      <c r="K65" s="20"/>
      <c r="L65" s="25"/>
      <c r="M65" s="25"/>
    </row>
    <row r="66" spans="1:13" ht="12.75">
      <c r="A66" s="47" t="s">
        <v>83</v>
      </c>
      <c r="B66" s="47"/>
      <c r="C66" s="47"/>
      <c r="D66" s="48">
        <v>0</v>
      </c>
      <c r="E66" s="47"/>
      <c r="F66" s="48">
        <f>D66*E32</f>
        <v>0</v>
      </c>
      <c r="J66" s="20"/>
      <c r="K66" s="20"/>
      <c r="L66" s="30" t="s">
        <v>65</v>
      </c>
      <c r="M66" s="33">
        <f>SUM(M42:M65)</f>
        <v>46.4</v>
      </c>
    </row>
    <row r="67" spans="1:6" ht="12.75">
      <c r="A67" s="4" t="s">
        <v>25</v>
      </c>
      <c r="B67" s="10"/>
      <c r="C67" s="10"/>
      <c r="F67" s="31">
        <f>SUM(F57:F66)</f>
        <v>7305.024242694058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0.24</v>
      </c>
      <c r="E69" t="s">
        <v>14</v>
      </c>
      <c r="F69" s="11">
        <f>B69*D69</f>
        <v>831.7439999999999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1.35</v>
      </c>
      <c r="E72" t="s">
        <v>14</v>
      </c>
      <c r="F72" s="11">
        <f>B72*D72</f>
        <v>4678.56</v>
      </c>
    </row>
    <row r="73" spans="1:6" ht="12.75">
      <c r="A73" s="4" t="s">
        <v>29</v>
      </c>
      <c r="F73" s="31">
        <f>F69+F72</f>
        <v>5510.304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3.03</v>
      </c>
      <c r="E76" t="s">
        <v>14</v>
      </c>
      <c r="F76" s="11">
        <f>B76*D76</f>
        <v>10500.767999999998</v>
      </c>
    </row>
    <row r="77" spans="1:6" ht="12.75">
      <c r="A77" s="4" t="s">
        <v>32</v>
      </c>
      <c r="F77" s="31">
        <f>SUM(F76)</f>
        <v>10500.767999999998</v>
      </c>
    </row>
    <row r="78" spans="1:6" ht="12.75">
      <c r="A78" s="58" t="s">
        <v>77</v>
      </c>
      <c r="B78" s="47"/>
      <c r="C78" s="47"/>
      <c r="D78" s="57">
        <v>0</v>
      </c>
      <c r="E78" s="47"/>
      <c r="F78" s="59">
        <f>D78*E32</f>
        <v>0</v>
      </c>
    </row>
    <row r="79" spans="1:6" ht="12.75">
      <c r="A79" s="1" t="s">
        <v>33</v>
      </c>
      <c r="B79" s="1"/>
      <c r="F79" s="44">
        <f>F51+F55+F67+F73+F77+F78</f>
        <v>35837.742242694054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2078.589050076255</v>
      </c>
    </row>
    <row r="81" spans="1:6" ht="12.75">
      <c r="A81" s="1"/>
      <c r="B81" s="37" t="s">
        <v>127</v>
      </c>
      <c r="C81" s="37"/>
      <c r="D81" s="1"/>
      <c r="E81" s="53"/>
      <c r="F81" s="54">
        <v>3018.75</v>
      </c>
    </row>
    <row r="82" spans="1:6" ht="12.75">
      <c r="A82" s="1"/>
      <c r="B82" s="37" t="s">
        <v>128</v>
      </c>
      <c r="C82" s="37"/>
      <c r="D82" s="1"/>
      <c r="E82" s="53"/>
      <c r="F82" s="54">
        <v>418.2</v>
      </c>
    </row>
    <row r="83" spans="1:6" ht="12.75">
      <c r="A83" s="1"/>
      <c r="B83" s="37" t="s">
        <v>129</v>
      </c>
      <c r="C83" s="37"/>
      <c r="D83" s="1"/>
      <c r="E83" s="53"/>
      <c r="F83" s="54">
        <v>2202.46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43555.741292770304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5" t="s">
        <v>135</v>
      </c>
    </row>
    <row r="86" spans="1:6" ht="12.75">
      <c r="A86" s="13"/>
      <c r="B86" s="40">
        <v>44256</v>
      </c>
      <c r="C86" s="41">
        <v>-743464</v>
      </c>
      <c r="D86" s="42">
        <f>F43</f>
        <v>52407.99</v>
      </c>
      <c r="E86" s="42">
        <f>F84</f>
        <v>43555.741292770304</v>
      </c>
      <c r="F86" s="43">
        <f>C86+D86-E86</f>
        <v>-734611.7512927703</v>
      </c>
    </row>
    <row r="88" spans="1:6" ht="13.5" thickBot="1">
      <c r="A88" t="s">
        <v>111</v>
      </c>
      <c r="C88" s="50">
        <v>44228</v>
      </c>
      <c r="D88" s="8" t="s">
        <v>112</v>
      </c>
      <c r="E88" s="50">
        <v>44255</v>
      </c>
      <c r="F88" t="s">
        <v>113</v>
      </c>
    </row>
    <row r="89" spans="1:7" ht="13.5" thickBot="1">
      <c r="A89" t="s">
        <v>114</v>
      </c>
      <c r="F89" s="51">
        <f>E86</f>
        <v>43555.741292770304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2020-09-12T14:12:10Z</cp:lastPrinted>
  <dcterms:created xsi:type="dcterms:W3CDTF">2008-08-18T07:30:19Z</dcterms:created>
  <dcterms:modified xsi:type="dcterms:W3CDTF">2021-06-28T07:09:04Z</dcterms:modified>
  <cp:category/>
  <cp:version/>
  <cp:contentType/>
  <cp:contentStatus/>
</cp:coreProperties>
</file>