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<sst xmlns="http://schemas.openxmlformats.org/spreadsheetml/2006/main" count="184" uniqueCount="155">
  <si>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</si>
  <si>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</si>
  <si>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</si>
  <si>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</si>
  <si>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</si>
  <si>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</si>
  <si>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</si>
  <si>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</si>
  <si>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</si>
  <si>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</si>
  <si>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</si>
  <si>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</si>
  <si>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</si>
  <si>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</si>
  <si>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</si>
  <si>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</si>
  <si>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</si>
  <si>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</si>
  <si>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</si>
  <si>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</si>
  <si>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</si>
  <si>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</si>
  <si>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</si>
  <si>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</si>
  <si>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</si>
  <si>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</si>
  <si>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</si>
  <si>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</si>
  <si>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</si>
  <si>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</si>
  <si>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</si>
  <si>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</si>
  <si>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</si>
  <si>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</si>
  <si>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</si>
  <si>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</si>
  <si>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</si>
  <si>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</si>
  <si>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</si>
  <si>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</si>
  <si>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</si>
  <si>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</si>
  <si>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</si>
  <si>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</si>
  <si>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</si>
  <si>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</si>
  <si>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</si>
  <si>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</si>
  <si>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</si>
  <si>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</si>
  <si>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</si>
  <si>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</si>
  <si>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</si>
  <si>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</si>
  <si>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</si>
  <si>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</si>
  <si>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</si>
  <si>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</si>
  <si>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</si>
  <si>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</si>
  <si>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</si>
  <si>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</si>
  <si>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</si>
  <si>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</si>
  <si>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</si>
  <si>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</si>
  <si>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</si>
  <si>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</si>
  <si>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</si>
  <si>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</si>
  <si>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</si>
  <si>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</si>
  <si>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</si>
  <si>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</si>
  <si>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</si>
  <si>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</si>
  <si>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</si>
  <si>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</si>
  <si>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</si>
  <si>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</si>
  <si>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</si>
  <si>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</si>
  <si>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</si>
  <si>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</si>
  <si>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</si>
  <si>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</si>
  <si>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</si>
  <si>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</si>
  <si>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</si>
  <si>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</si>
  <si>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</si>
  <si>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</si>
  <si>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</si>
  <si>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</si>
  <si>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</si>
  <si>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</si>
  <si>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</si>
  <si>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</si>
  <si>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</si>
  <si>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</si>
  <si>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</si>
  <si>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</si>
  <si>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</si>
  <si>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</si>
  <si>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</si>
  <si>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</si>
  <si>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</si>
  <si>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</si>
  <si>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</si>
  <si>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</si>
  <si>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</si>
  <si>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</si>
  <si>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</si>
  <si>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</si>
  <si>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</si>
  <si>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</si>
  <si>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</si>
  <si>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</si>
  <si>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</si>
  <si>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</si>
  <si>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</si>
  <si>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</si>
  <si>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</si>
  <si>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</si>
  <si>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</si>
  <si>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</si>
  <si>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</si>
  <si>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</si>
  <si>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</si>
  <si>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</si>
  <si>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</si>
  <si>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</si>
  <si>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</si>
  <si>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</si>
  <si>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</si>
  <si>
    <t>смена труб д 110 пвх (1мп) п-д3</t>
  </si>
  <si>
    <t>тройник 110 пвх</t>
  </si>
  <si>
    <t>1мп</t>
  </si>
  <si>
    <t>труба д. 110 пвх</t>
  </si>
  <si>
    <t>заделка подвала, дверного проёма тёсом, обивка</t>
  </si>
  <si>
    <t>саморез</t>
  </si>
  <si>
    <t>100шт</t>
  </si>
  <si>
    <t>мес</t>
  </si>
  <si>
    <t>1,4м2</t>
  </si>
  <si>
    <t>пена</t>
  </si>
  <si>
    <t>1 б.</t>
  </si>
  <si>
    <t>лист оцинкованный</t>
  </si>
  <si>
    <t>2шт</t>
  </si>
  <si>
    <t>смена ламп (1шт) п-д1</t>
  </si>
  <si>
    <t>лампа</t>
  </si>
  <si>
    <t>1шт</t>
  </si>
  <si>
    <t>смена светильника (1шт) п-д5</t>
  </si>
  <si>
    <t>светильник</t>
  </si>
  <si>
    <t>дюбель</t>
  </si>
  <si>
    <t>провод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</si>
</sst>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62" sqref="M6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1.65</v>
      </c>
      <c r="M16" s="46">
        <f t="shared" si="0"/>
        <v>344.1018042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7.699999999999999</v>
      </c>
      <c r="M20" s="32">
        <f>SUM(M6:M19)</f>
        <v>1605.8084196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0.01*146.9</f>
        <v>1.469</v>
      </c>
      <c r="M24" s="31">
        <f>L24*160.174*1.302*1.15</f>
        <v>352.3081108638</v>
      </c>
    </row>
    <row r="25" spans="1:13" ht="12.75">
      <c r="A25" t="s">
        <v>106</v>
      </c>
      <c r="J25" s="20">
        <v>2</v>
      </c>
      <c r="K25" s="20" t="s">
        <v>139</v>
      </c>
      <c r="L25" s="46">
        <v>3.12</v>
      </c>
      <c r="M25" s="31">
        <f aca="true" t="shared" si="1" ref="M25:M46">L25*160.174*1.302*1.15</f>
        <v>748.265014224</v>
      </c>
    </row>
    <row r="26" spans="1:13" ht="12.75">
      <c r="A26" t="s">
        <v>107</v>
      </c>
      <c r="J26" s="20">
        <v>3</v>
      </c>
      <c r="K26" s="20" t="s">
        <v>148</v>
      </c>
      <c r="L26" s="46">
        <v>0.07</v>
      </c>
      <c r="M26" s="31">
        <f t="shared" si="1"/>
        <v>16.787997114000003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151</v>
      </c>
      <c r="L27" s="46">
        <f>0.89</f>
        <v>0.89</v>
      </c>
      <c r="M27" s="31">
        <f t="shared" si="1"/>
        <v>213.44739187800002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48720.51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47569.79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0.9763811996220894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48869.735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5.549</v>
      </c>
      <c r="M47" s="32">
        <f>SUM(M24:M46)</f>
        <v>1330.8085140798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6396*1.302</f>
        <v>8327.592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1745*1.302</f>
        <v>2271.9900000000002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136</v>
      </c>
      <c r="L51" s="25" t="s">
        <v>137</v>
      </c>
      <c r="M51" s="25">
        <v>104</v>
      </c>
    </row>
    <row r="52" spans="1:13" ht="12.75">
      <c r="A52" s="4" t="s">
        <v>34</v>
      </c>
      <c r="D52" s="5"/>
      <c r="F52" s="33">
        <f>F49+F50+F51</f>
        <v>10599.582</v>
      </c>
      <c r="J52" s="20">
        <v>2</v>
      </c>
      <c r="K52" s="20" t="s">
        <v>138</v>
      </c>
      <c r="L52" s="25" t="s">
        <v>137</v>
      </c>
      <c r="M52" s="25">
        <v>310</v>
      </c>
    </row>
    <row r="53" spans="1:13" ht="12.75">
      <c r="A53" s="4" t="s">
        <v>16</v>
      </c>
      <c r="D53" s="5"/>
      <c r="J53" s="20">
        <v>3</v>
      </c>
      <c r="K53" s="20" t="s">
        <v>140</v>
      </c>
      <c r="L53" s="23" t="s">
        <v>141</v>
      </c>
      <c r="M53" s="23">
        <f>100*0.65</f>
        <v>65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 t="s">
        <v>142</v>
      </c>
      <c r="L54" s="23" t="s">
        <v>143</v>
      </c>
      <c r="M54" s="23">
        <f>1.4*110</f>
        <v>154</v>
      </c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5</v>
      </c>
      <c r="K55" s="60" t="s">
        <v>144</v>
      </c>
      <c r="L55" s="23" t="s">
        <v>145</v>
      </c>
      <c r="M55" s="23">
        <v>340.72</v>
      </c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6</v>
      </c>
      <c r="K56" s="20" t="s">
        <v>146</v>
      </c>
      <c r="L56" s="23" t="s">
        <v>147</v>
      </c>
      <c r="M56" s="23">
        <f>2*831</f>
        <v>1662</v>
      </c>
    </row>
    <row r="57" spans="1:13" ht="12.75">
      <c r="A57" s="4" t="s">
        <v>18</v>
      </c>
      <c r="B57" s="4"/>
      <c r="J57" s="20">
        <v>7</v>
      </c>
      <c r="K57" s="20" t="s">
        <v>149</v>
      </c>
      <c r="L57" s="23" t="s">
        <v>150</v>
      </c>
      <c r="M57" s="23">
        <v>15.8</v>
      </c>
    </row>
    <row r="58" spans="1:13" ht="12.75">
      <c r="A58" t="s">
        <v>19</v>
      </c>
      <c r="C58" s="47">
        <v>274656</v>
      </c>
      <c r="D58">
        <v>224780.8</v>
      </c>
      <c r="E58">
        <v>3141.3</v>
      </c>
      <c r="F58" s="36">
        <f>C58/D58*E58</f>
        <v>3838.3033283981554</v>
      </c>
      <c r="J58" s="20">
        <v>8</v>
      </c>
      <c r="K58" s="20" t="s">
        <v>152</v>
      </c>
      <c r="L58" s="23" t="s">
        <v>150</v>
      </c>
      <c r="M58" s="23">
        <v>240.63</v>
      </c>
    </row>
    <row r="59" spans="1:13" ht="12.75">
      <c r="A59" t="s">
        <v>20</v>
      </c>
      <c r="F59" s="36">
        <f>M20</f>
        <v>1605.8084196</v>
      </c>
      <c r="J59" s="20">
        <v>9</v>
      </c>
      <c r="K59" s="20" t="s">
        <v>140</v>
      </c>
      <c r="L59" s="23" t="s">
        <v>147</v>
      </c>
      <c r="M59" s="23">
        <f>2*0.65</f>
        <v>1.3</v>
      </c>
    </row>
    <row r="60" spans="1:13" ht="12.75">
      <c r="A60" t="s">
        <v>21</v>
      </c>
      <c r="F60" s="11">
        <v>0</v>
      </c>
      <c r="J60" s="20">
        <v>10</v>
      </c>
      <c r="K60" s="20" t="s">
        <v>153</v>
      </c>
      <c r="L60" s="23" t="s">
        <v>147</v>
      </c>
      <c r="M60" s="23">
        <f>2*0.57</f>
        <v>1.14</v>
      </c>
    </row>
    <row r="61" spans="1:13" ht="12.75">
      <c r="A61" t="s">
        <v>73</v>
      </c>
      <c r="F61" s="5">
        <f>1*600*1.302</f>
        <v>781.2</v>
      </c>
      <c r="J61" s="20">
        <v>11</v>
      </c>
      <c r="K61" s="20" t="s">
        <v>154</v>
      </c>
      <c r="L61" s="23" t="s">
        <v>137</v>
      </c>
      <c r="M61" s="23">
        <v>34.2</v>
      </c>
    </row>
    <row r="62" spans="1:13" ht="12.75">
      <c r="A62" t="s">
        <v>22</v>
      </c>
      <c r="F62" s="5">
        <f>M69</f>
        <v>2928.7900000000004</v>
      </c>
      <c r="J62" s="20">
        <v>12</v>
      </c>
      <c r="K62" s="20"/>
      <c r="L62" s="23"/>
      <c r="M62" s="23"/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0.26</v>
      </c>
      <c r="E65" s="54" t="s">
        <v>14</v>
      </c>
      <c r="F65" s="55">
        <f>B65*D65</f>
        <v>816.738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9970.839747998154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/>
      <c r="K69" s="20"/>
      <c r="L69" s="34" t="s">
        <v>65</v>
      </c>
      <c r="M69" s="35">
        <f>SUM(M51:M68)</f>
        <v>2928.7900000000004</v>
      </c>
    </row>
    <row r="70" spans="1:6" ht="12.75">
      <c r="A70" t="s">
        <v>27</v>
      </c>
      <c r="B70">
        <v>3141.3</v>
      </c>
      <c r="C70" t="s">
        <v>66</v>
      </c>
      <c r="D70" s="5">
        <v>0.24</v>
      </c>
      <c r="E70" t="s">
        <v>14</v>
      </c>
      <c r="F70" s="11">
        <f>B70*D70</f>
        <v>753.912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1.25</v>
      </c>
      <c r="E73" t="s">
        <v>14</v>
      </c>
      <c r="F73" s="11">
        <f>B73*D73</f>
        <v>3926.625</v>
      </c>
    </row>
    <row r="74" spans="1:6" ht="12.75">
      <c r="A74" s="4" t="s">
        <v>29</v>
      </c>
      <c r="F74" s="33">
        <f>F70+F73</f>
        <v>4680.537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2.23</v>
      </c>
      <c r="E77" t="s">
        <v>14</v>
      </c>
      <c r="F77" s="5">
        <f>B77*D77</f>
        <v>7005.099</v>
      </c>
    </row>
    <row r="78" spans="1:6" ht="12.75">
      <c r="A78" s="4" t="s">
        <v>32</v>
      </c>
      <c r="F78" s="33">
        <f>SUM(F77)</f>
        <v>7005.099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32256.05774799815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1870.8513493838927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2009.28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367.76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1748.35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38252.29909738204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44228</v>
      </c>
      <c r="C87" s="41">
        <v>79114</v>
      </c>
      <c r="D87" s="44">
        <f>F44</f>
        <v>48869.735</v>
      </c>
      <c r="E87" s="44">
        <f>F85</f>
        <v>38252.29909738204</v>
      </c>
      <c r="F87" s="45">
        <f>C87+D87-E87</f>
        <v>89731.43590261796</v>
      </c>
    </row>
    <row r="89" spans="1:6" ht="13.5" thickBot="1">
      <c r="A89" t="s">
        <v>111</v>
      </c>
      <c r="C89" s="49">
        <v>44228</v>
      </c>
      <c r="D89" s="8" t="s">
        <v>112</v>
      </c>
      <c r="E89" s="49">
        <v>44255</v>
      </c>
      <c r="F89" t="s">
        <v>113</v>
      </c>
    </row>
    <row r="90" spans="1:7" ht="13.5" thickBot="1">
      <c r="A90" t="s">
        <v>114</v>
      </c>
      <c r="F90" s="50">
        <f>E87</f>
        <v>38252.29909738204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2021-05-20T12:00:02Z</dcterms:modified>
  <cp:category/>
  <cp:version/>
  <cp:contentType/>
  <cp:contentStatus/>
</cp:coreProperties>
</file>