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<sst xmlns="http://schemas.openxmlformats.org/spreadsheetml/2006/main" count="175" uniqueCount="148">
  <si>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</si>
  <si>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</si>
  <si>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</si>
  <si>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</si>
  <si>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</si>
  <si>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</si>
  <si>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</si>
  <si>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</si>
  <si>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</si>
  <si>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</si>
  <si>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</si>
  <si>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</si>
  <si>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</si>
  <si>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</si>
  <si>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</si>
  <si>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</si>
  <si>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</si>
  <si>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</si>
  <si>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</si>
  <si>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</si>
  <si>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</si>
  <si>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</si>
  <si>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</si>
  <si>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</si>
  <si>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</si>
  <si>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</si>
  <si>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</si>
  <si>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</si>
  <si>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</si>
  <si>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</si>
  <si>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</si>
  <si>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</si>
  <si>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</si>
  <si>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</si>
  <si>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</si>
  <si>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</si>
  <si>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</si>
  <si>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</si>
  <si>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</si>
  <si>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</si>
  <si>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</si>
  <si>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</si>
  <si>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</si>
  <si>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</si>
  <si>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</si>
  <si>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</si>
  <si>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</si>
  <si>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</si>
  <si>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</si>
  <si>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</si>
  <si>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</si>
  <si>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</si>
  <si>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</si>
  <si>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</si>
  <si>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</si>
  <si>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</si>
  <si>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</si>
  <si>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</si>
  <si>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</si>
  <si>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</si>
  <si>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</si>
  <si>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</si>
  <si>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</si>
  <si>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</si>
  <si>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</si>
  <si>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</si>
  <si>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</si>
  <si>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</si>
  <si>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</si>
  <si>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</si>
  <si>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</si>
  <si>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</si>
  <si>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</si>
  <si>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</si>
  <si>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</si>
  <si>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</si>
  <si>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</si>
  <si>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</si>
  <si>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</si>
  <si>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</si>
  <si>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</si>
  <si>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</si>
  <si>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</si>
  <si>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</si>
  <si>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</si>
  <si>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</si>
  <si>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</si>
  <si>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</si>
  <si>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</si>
  <si>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</si>
  <si>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</si>
  <si>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</si>
  <si>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</si>
  <si>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</si>
  <si>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</si>
  <si>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</si>
  <si>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</si>
  <si>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</si>
  <si>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</si>
  <si>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</si>
  <si>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</si>
  <si>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</si>
  <si>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</si>
  <si>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</si>
  <si>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</si>
  <si>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</si>
  <si>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</si>
  <si>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</si>
  <si>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</si>
  <si>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</si>
  <si>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</si>
  <si>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</si>
  <si>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</si>
  <si>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</si>
  <si>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</si>
  <si>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</si>
  <si>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</si>
  <si>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</si>
  <si>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</si>
  <si>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</si>
  <si>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</si>
  <si>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</si>
  <si>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</si>
  <si>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</si>
  <si>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</si>
  <si>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</si>
  <si>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</si>
  <si>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</si>
  <si>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</si>
  <si>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</si>
  <si>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</si>
  <si>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</si>
  <si>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</si>
  <si>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</si>
  <si>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прочистка дымохода (кв.22,41,43-45-60,64)</t>
  </si>
  <si>
    <t>смена труб д 50 пвх (1мп) чердак</t>
  </si>
  <si>
    <t>труба д 50 пвх</t>
  </si>
  <si>
    <t>1шт</t>
  </si>
  <si>
    <t xml:space="preserve">американка </t>
  </si>
  <si>
    <t>4шт</t>
  </si>
  <si>
    <t>смена светильника (1шт) п-д 3</t>
  </si>
  <si>
    <t>светильник</t>
  </si>
  <si>
    <t>дюбель</t>
  </si>
  <si>
    <t>2шт</t>
  </si>
  <si>
    <t>саморез</t>
  </si>
  <si>
    <t>сжим</t>
  </si>
  <si>
    <t>лампа</t>
  </si>
  <si>
    <t>смена ламп (4шт) п-д3,2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</si>
</sst>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3" sqref="M53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11.12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L6*160.174*1.302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1743.44914128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362.87099352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12.4</v>
      </c>
      <c r="M20" s="32">
        <f>SUM(M6:M19)</f>
        <v>2585.9771952000006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/>
      <c r="M24" s="31">
        <v>15000</v>
      </c>
    </row>
    <row r="25" spans="1:13" ht="12.75">
      <c r="A25" t="s">
        <v>114</v>
      </c>
      <c r="J25" s="20">
        <v>2</v>
      </c>
      <c r="K25" s="20" t="s">
        <v>135</v>
      </c>
      <c r="L25" s="48">
        <v>1.33</v>
      </c>
      <c r="M25" s="31">
        <f aca="true" t="shared" si="1" ref="M25:M41">L25*160.174*1.302*1.15</f>
        <v>318.97194516600007</v>
      </c>
    </row>
    <row r="26" spans="1:13" ht="12.75">
      <c r="A26" t="s">
        <v>115</v>
      </c>
      <c r="J26" s="20">
        <v>3</v>
      </c>
      <c r="K26" s="20" t="s">
        <v>140</v>
      </c>
      <c r="L26" s="48">
        <v>0.89</v>
      </c>
      <c r="M26" s="31">
        <f t="shared" si="1"/>
        <v>213.44739187800002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147</v>
      </c>
      <c r="L27" s="25">
        <v>0.28</v>
      </c>
      <c r="M27" s="31">
        <f t="shared" si="1"/>
        <v>67.15198845600001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102855.1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85644.81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0.8326744128390327</v>
      </c>
      <c r="J42" s="20"/>
      <c r="K42" s="30" t="s">
        <v>57</v>
      </c>
      <c r="L42" s="28">
        <f>SUM(L24:L41)</f>
        <v>2.5</v>
      </c>
      <c r="M42" s="32">
        <f>SUM(M24:M41)</f>
        <v>15599.571325500001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86944.81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136</v>
      </c>
      <c r="L46" s="23" t="s">
        <v>137</v>
      </c>
      <c r="M46" s="23">
        <v>125.54</v>
      </c>
    </row>
    <row r="47" spans="10:13" ht="12.75">
      <c r="J47" s="20">
        <v>2</v>
      </c>
      <c r="K47" s="20" t="s">
        <v>138</v>
      </c>
      <c r="L47" s="23" t="s">
        <v>139</v>
      </c>
      <c r="M47" s="23">
        <f>4*132.82</f>
        <v>531.28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141</v>
      </c>
      <c r="L48" s="23" t="s">
        <v>137</v>
      </c>
      <c r="M48" s="23">
        <v>178.05</v>
      </c>
    </row>
    <row r="49" spans="1:13" ht="12.75">
      <c r="A49" t="s">
        <v>12</v>
      </c>
      <c r="F49" s="11">
        <f>(4835+4835)*1.302</f>
        <v>12590.34</v>
      </c>
      <c r="J49" s="20">
        <v>4</v>
      </c>
      <c r="K49" s="20" t="s">
        <v>142</v>
      </c>
      <c r="L49" s="23" t="s">
        <v>143</v>
      </c>
      <c r="M49" s="23">
        <f>2*0.61</f>
        <v>1.22</v>
      </c>
    </row>
    <row r="50" spans="1:13" ht="12.75">
      <c r="A50" s="6" t="s">
        <v>15</v>
      </c>
      <c r="F50" s="11">
        <f>(1745+1745)*1.302</f>
        <v>4543.9800000000005</v>
      </c>
      <c r="J50" s="20">
        <v>5</v>
      </c>
      <c r="K50" s="20" t="s">
        <v>144</v>
      </c>
      <c r="L50" s="25" t="s">
        <v>143</v>
      </c>
      <c r="M50" s="23">
        <f>2*0.6</f>
        <v>1.2</v>
      </c>
    </row>
    <row r="51" spans="1:13" ht="12.75">
      <c r="A51" s="58" t="s">
        <v>83</v>
      </c>
      <c r="B51" s="56"/>
      <c r="C51" s="56"/>
      <c r="D51" s="56"/>
      <c r="E51" s="59">
        <v>1.1</v>
      </c>
      <c r="F51" s="57">
        <f>E51*E33</f>
        <v>3526.3800000000006</v>
      </c>
      <c r="J51" s="20">
        <v>6</v>
      </c>
      <c r="K51" s="20" t="s">
        <v>145</v>
      </c>
      <c r="L51" s="23" t="s">
        <v>143</v>
      </c>
      <c r="M51" s="23">
        <f>2*75.1</f>
        <v>150.2</v>
      </c>
    </row>
    <row r="52" spans="1:13" ht="12.75">
      <c r="A52" s="10" t="s">
        <v>33</v>
      </c>
      <c r="D52" s="5"/>
      <c r="F52" s="33">
        <f>F49+F50+F51</f>
        <v>20660.7</v>
      </c>
      <c r="J52" s="20">
        <v>7</v>
      </c>
      <c r="K52" s="20" t="s">
        <v>146</v>
      </c>
      <c r="L52" s="23" t="s">
        <v>139</v>
      </c>
      <c r="M52" s="23">
        <f>4*11.56</f>
        <v>46.24</v>
      </c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0.5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599988</v>
      </c>
      <c r="D59">
        <v>224780.8</v>
      </c>
      <c r="E59">
        <v>3205.8</v>
      </c>
      <c r="F59" s="36">
        <f>C59/D59*E59</f>
        <v>8556.96540985707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2585.9771952000006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15599.571325500001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1*600*1.302</f>
        <v>781.2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1033.73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0.13</v>
      </c>
      <c r="E66" t="s">
        <v>14</v>
      </c>
      <c r="F66" s="11">
        <f>B66*D66</f>
        <v>416.754</v>
      </c>
      <c r="J66" s="20">
        <v>21</v>
      </c>
      <c r="K66" s="20"/>
      <c r="L66" s="25"/>
      <c r="M66" s="25"/>
    </row>
    <row r="67" spans="1:13" ht="12.75">
      <c r="A67" s="62" t="s">
        <v>77</v>
      </c>
      <c r="B67" s="62"/>
      <c r="C67" s="62"/>
      <c r="D67" s="63"/>
      <c r="E67" s="62"/>
      <c r="F67" s="63">
        <f>5696.29+9135</f>
        <v>14831.29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1.39</v>
      </c>
      <c r="E68" s="56"/>
      <c r="F68" s="57">
        <f>D68*E33</f>
        <v>4456.062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48261.54993055707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1033.73</v>
      </c>
    </row>
    <row r="71" spans="1:6" ht="12.75">
      <c r="A71" t="s">
        <v>27</v>
      </c>
      <c r="B71">
        <v>3205.8</v>
      </c>
      <c r="C71" t="s">
        <v>65</v>
      </c>
      <c r="D71" s="5">
        <v>0.48</v>
      </c>
      <c r="E71" t="s">
        <v>14</v>
      </c>
      <c r="F71" s="11">
        <f>B71*D71</f>
        <v>1538.784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2.33</v>
      </c>
      <c r="E74" t="s">
        <v>14</v>
      </c>
      <c r="F74" s="11">
        <f>B74*D74</f>
        <v>7469.514000000001</v>
      </c>
    </row>
    <row r="75" spans="1:6" ht="12.75">
      <c r="A75" s="10" t="s">
        <v>29</v>
      </c>
      <c r="F75" s="33">
        <f>F71+F74</f>
        <v>9008.298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5.33</v>
      </c>
      <c r="E78" t="s">
        <v>14</v>
      </c>
      <c r="F78" s="11">
        <f>B78*D78</f>
        <v>17086.914</v>
      </c>
    </row>
    <row r="79" spans="1:6" ht="12.75">
      <c r="A79" s="10" t="s">
        <v>31</v>
      </c>
      <c r="F79" s="33">
        <f>SUM(F78)</f>
        <v>17086.914</v>
      </c>
    </row>
    <row r="80" spans="1:6" ht="12.75">
      <c r="A80" s="60" t="s">
        <v>76</v>
      </c>
      <c r="B80" s="56"/>
      <c r="C80" s="56"/>
      <c r="D80" s="59">
        <v>2.24</v>
      </c>
      <c r="E80" s="56"/>
      <c r="F80" s="61">
        <f>D80*E33</f>
        <v>7180.992000000001</v>
      </c>
    </row>
    <row r="81" spans="1:9" ht="12.75">
      <c r="A81" s="1" t="s">
        <v>32</v>
      </c>
      <c r="B81" s="1"/>
      <c r="F81" s="33">
        <f>F52+F57+F69+F75+F79+F80</f>
        <v>102198.45393055707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5927.51032797231</v>
      </c>
    </row>
    <row r="83" spans="1:6" ht="12.75">
      <c r="A83" s="1"/>
      <c r="B83" s="37" t="s">
        <v>127</v>
      </c>
      <c r="C83" s="37"/>
      <c r="D83" s="1"/>
      <c r="E83" s="54"/>
      <c r="F83" s="55">
        <f>284.48+10043.16</f>
        <v>10327.64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118838.56425852938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44866</v>
      </c>
      <c r="C88" s="41">
        <v>-133491</v>
      </c>
      <c r="D88" s="44">
        <f>F44</f>
        <v>86944.81</v>
      </c>
      <c r="E88" s="44">
        <f>F86</f>
        <v>118838.56425852938</v>
      </c>
      <c r="F88" s="45">
        <f>C88+D88-E88</f>
        <v>-165384.7542585294</v>
      </c>
    </row>
    <row r="90" spans="1:6" ht="13.5" thickBot="1">
      <c r="A90" t="s">
        <v>85</v>
      </c>
      <c r="C90" s="51">
        <v>44501</v>
      </c>
      <c r="D90" s="8" t="s">
        <v>86</v>
      </c>
      <c r="E90" s="51">
        <v>44560</v>
      </c>
      <c r="F90" t="s">
        <v>87</v>
      </c>
    </row>
    <row r="91" spans="1:7" ht="13.5" thickBot="1">
      <c r="A91" t="s">
        <v>88</v>
      </c>
      <c r="F91" s="52">
        <f>E88</f>
        <v>118838.56425852938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2022-03-14T13:18:39Z</dcterms:modified>
  <cp:category/>
  <cp:version/>
  <cp:contentType/>
  <cp:contentStatus/>
</cp:coreProperties>
</file>