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<sst xmlns="http://schemas.openxmlformats.org/spreadsheetml/2006/main" count="165" uniqueCount="142">
  <si>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</si>
  <si>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</si>
  <si>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</si>
  <si>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</si>
  <si>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</si>
  <si>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</si>
  <si>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</si>
  <si>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</si>
  <si>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</si>
  <si>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</si>
  <si>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</si>
  <si>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</si>
  <si>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</si>
  <si>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</si>
  <si>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</si>
  <si>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</si>
  <si>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</si>
  <si>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</si>
  <si>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</si>
  <si>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</si>
  <si>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</si>
  <si>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</si>
  <si>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</si>
  <si>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</si>
  <si>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</si>
  <si>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</si>
  <si>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</si>
  <si>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</si>
  <si>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</si>
  <si>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</si>
  <si>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</si>
  <si>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</si>
  <si>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</si>
  <si>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</si>
  <si>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</si>
  <si>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</si>
  <si>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</si>
  <si>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</si>
  <si>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</si>
  <si>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</si>
  <si>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</si>
  <si>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</si>
  <si>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</si>
  <si>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</si>
  <si>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</si>
  <si>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</si>
  <si>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</si>
  <si>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</si>
  <si>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</si>
  <si>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</si>
  <si>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</si>
  <si>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</si>
  <si>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</si>
  <si>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</si>
  <si>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</si>
  <si>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</si>
  <si>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</si>
  <si>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</si>
  <si>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</si>
  <si>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</si>
  <si>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</si>
  <si>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</si>
  <si>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</si>
  <si>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</si>
  <si>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</si>
  <si>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</si>
  <si>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</si>
  <si>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</si>
  <si>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</si>
  <si>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</si>
  <si>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</si>
  <si>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</si>
  <si>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</si>
  <si>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</si>
  <si>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</si>
  <si>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</si>
  <si>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</si>
  <si>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</si>
  <si>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</si>
  <si>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</si>
  <si>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</si>
  <si>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</si>
  <si>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</si>
  <si>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</si>
  <si>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</si>
  <si>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</si>
  <si>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</si>
  <si>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</si>
  <si>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</si>
  <si>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</si>
  <si>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</si>
  <si>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</si>
  <si>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</si>
  <si>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</si>
  <si>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</si>
  <si>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</si>
  <si>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</si>
  <si>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</si>
  <si>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</si>
  <si>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</si>
  <si>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</si>
  <si>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</si>
  <si>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</si>
  <si>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</si>
  <si>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</si>
  <si>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</si>
  <si>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</si>
  <si>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</si>
  <si>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</si>
  <si>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</si>
  <si>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</si>
  <si>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</si>
  <si>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</si>
  <si>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</si>
  <si>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</si>
  <si>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</si>
  <si>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</si>
  <si>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</si>
  <si>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</si>
  <si>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</si>
  <si>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</si>
  <si>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</si>
  <si>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</si>
  <si>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</si>
  <si>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</si>
  <si>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</si>
  <si>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</si>
  <si>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</si>
  <si>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</si>
  <si>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</si>
  <si>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</si>
  <si>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</si>
  <si>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</si>
  <si>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</si>
  <si>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</si>
  <si>
    <t>смена светильника (1шт) п-д3</t>
  </si>
  <si>
    <t xml:space="preserve">светильник </t>
  </si>
  <si>
    <t>1шт</t>
  </si>
  <si>
    <t>4шт</t>
  </si>
  <si>
    <t>провод</t>
  </si>
  <si>
    <t>1мп</t>
  </si>
  <si>
    <t>дюбель, саморез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</si>
</sst>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1">
      <selection activeCell="D88" sqref="D8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>L24*160.174*1.302*1.15</f>
        <v>213.44739187800002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L25*160.174*1.302*1.15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0.89</v>
      </c>
      <c r="M36" s="32">
        <f>SUM(M24:M35)</f>
        <v>213.44739187800002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56492.24</v>
      </c>
      <c r="J40" s="20">
        <v>1</v>
      </c>
      <c r="K40" s="20" t="s">
        <v>136</v>
      </c>
      <c r="L40" s="25" t="s">
        <v>137</v>
      </c>
      <c r="M40" s="25">
        <v>282.4</v>
      </c>
    </row>
    <row r="41" spans="1:13" ht="12.75">
      <c r="A41" t="s">
        <v>7</v>
      </c>
      <c r="F41" s="5">
        <v>49136.22</v>
      </c>
      <c r="J41" s="20">
        <v>2</v>
      </c>
      <c r="K41" s="20" t="s">
        <v>139</v>
      </c>
      <c r="L41" s="23" t="s">
        <v>140</v>
      </c>
      <c r="M41" s="23">
        <v>39.3</v>
      </c>
    </row>
    <row r="42" spans="2:13" ht="12.75">
      <c r="B42" t="s">
        <v>8</v>
      </c>
      <c r="F42" s="9">
        <f>F41/F40</f>
        <v>0.869787071640282</v>
      </c>
      <c r="J42" s="20">
        <v>3</v>
      </c>
      <c r="K42" s="20" t="s">
        <v>141</v>
      </c>
      <c r="L42" s="23" t="s">
        <v>138</v>
      </c>
      <c r="M42" s="23">
        <f>4*0.65</f>
        <v>2.6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50036.22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7374*1.302</f>
        <v>9600.948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2182*1.302</f>
        <v>2840.964</v>
      </c>
      <c r="J50" s="20"/>
      <c r="K50" s="20"/>
      <c r="L50" s="34" t="s">
        <v>65</v>
      </c>
      <c r="M50" s="35">
        <f>SUM(M40:M49)</f>
        <v>324.3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12441.912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304061</v>
      </c>
      <c r="D58">
        <v>224780.8</v>
      </c>
      <c r="E58">
        <v>3169.4</v>
      </c>
      <c r="F58" s="36">
        <f>C58/D58*E58</f>
        <v>4287.247546943511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213.44739187800002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324.3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0.24</v>
      </c>
      <c r="E65" t="s">
        <v>14</v>
      </c>
      <c r="F65" s="46">
        <f>B65*D65</f>
        <v>668.664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6342.4433891815115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0.24</v>
      </c>
      <c r="E70" t="s">
        <v>14</v>
      </c>
      <c r="F70" s="46">
        <f>B70*D70</f>
        <v>668.664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0.91</v>
      </c>
      <c r="E73" t="s">
        <v>14</v>
      </c>
      <c r="F73" s="11">
        <f>B73*D73</f>
        <v>2535.351</v>
      </c>
    </row>
    <row r="74" spans="1:6" ht="12.75">
      <c r="A74" s="10" t="s">
        <v>29</v>
      </c>
      <c r="F74" s="33">
        <f>F70+F73</f>
        <v>3204.0150000000003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2.23</v>
      </c>
      <c r="E77" t="s">
        <v>14</v>
      </c>
      <c r="F77" s="11">
        <f>B77*D77</f>
        <v>6213.003</v>
      </c>
    </row>
    <row r="78" spans="1:6" ht="12.75">
      <c r="A78" s="10" t="s">
        <v>32</v>
      </c>
      <c r="F78" s="33">
        <f>SUM(F77)</f>
        <v>6213.003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28201.37338918151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1635.6796565725274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7943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33.18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181.65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37994.88304575404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44317</v>
      </c>
      <c r="C87" s="41">
        <v>-295886</v>
      </c>
      <c r="D87" s="44">
        <f>F44</f>
        <v>50036.22</v>
      </c>
      <c r="E87" s="44">
        <f>F85</f>
        <v>37994.88304575404</v>
      </c>
      <c r="F87" s="45">
        <f>C87+D87-E87</f>
        <v>-283844.663045754</v>
      </c>
    </row>
    <row r="89" spans="1:6" ht="13.5" thickBot="1">
      <c r="A89" t="s">
        <v>110</v>
      </c>
      <c r="C89" s="50">
        <v>44317</v>
      </c>
      <c r="D89" s="8" t="s">
        <v>111</v>
      </c>
      <c r="E89" s="50">
        <v>44347</v>
      </c>
      <c r="F89" t="s">
        <v>112</v>
      </c>
    </row>
    <row r="90" spans="1:7" ht="13.5" thickBot="1">
      <c r="A90" t="s">
        <v>113</v>
      </c>
      <c r="F90" s="51">
        <f>E87</f>
        <v>37994.88304575404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2022-02-09T08:59:00Z</dcterms:modified>
  <cp:category/>
  <cp:version/>
  <cp:contentType/>
  <cp:contentStatus/>
</cp:coreProperties>
</file>