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<sst xmlns="http://schemas.openxmlformats.org/spreadsheetml/2006/main" count="171" uniqueCount="146">
  <si>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</si>
  <si>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</si>
  <si>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</si>
  <si>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</si>
  <si>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</si>
  <si>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</si>
  <si>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</si>
  <si>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</si>
  <si>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</si>
  <si>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</si>
  <si>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</si>
  <si>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</si>
  <si>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</si>
  <si>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</si>
  <si>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</si>
  <si>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</si>
  <si>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</si>
  <si>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</si>
  <si>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</si>
  <si>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</si>
  <si>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</si>
  <si>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</si>
  <si>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</si>
  <si>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</si>
  <si>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</si>
  <si>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</si>
  <si>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</si>
  <si>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</si>
  <si>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</si>
  <si>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</si>
  <si>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</si>
  <si>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</si>
  <si>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</si>
  <si>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</si>
  <si>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</si>
  <si>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</si>
  <si>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</si>
  <si>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</si>
  <si>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</si>
  <si>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</si>
  <si>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</si>
  <si>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</si>
  <si>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</si>
  <si>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</si>
  <si>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</si>
  <si>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</si>
  <si>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</si>
  <si>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</si>
  <si>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</si>
  <si>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</si>
  <si>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</si>
  <si>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</si>
  <si>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</si>
  <si>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</si>
  <si>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</si>
  <si>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</si>
  <si>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</si>
  <si>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</si>
  <si>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</si>
  <si>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</si>
  <si>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</si>
  <si>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</si>
  <si>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</si>
  <si>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</si>
  <si>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</si>
  <si>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</si>
  <si>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</si>
  <si>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</si>
  <si>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</si>
  <si>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</si>
  <si>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</si>
  <si>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</si>
  <si>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</si>
  <si>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</si>
  <si>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</si>
  <si>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</si>
  <si>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</si>
  <si>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</si>
  <si>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</si>
  <si>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</si>
  <si>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</si>
  <si>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</si>
  <si>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</si>
  <si>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</si>
  <si>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</si>
  <si>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</si>
  <si>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</si>
  <si>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</si>
  <si>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</si>
  <si>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</si>
  <si>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</si>
  <si>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</si>
  <si>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</si>
  <si>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</si>
  <si>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</si>
  <si>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</si>
  <si>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</si>
  <si>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</si>
  <si>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</si>
  <si>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</si>
  <si>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</si>
  <si>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</si>
  <si>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</si>
  <si>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</si>
  <si>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</si>
  <si>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</si>
  <si>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</si>
  <si>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</si>
  <si>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</si>
  <si>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</si>
  <si>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</si>
  <si>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</si>
  <si>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</si>
  <si>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</si>
  <si>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</si>
  <si>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</si>
  <si>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</si>
  <si>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</si>
  <si>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</si>
  <si>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</si>
  <si>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</si>
  <si>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</si>
  <si>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</si>
  <si>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</si>
  <si>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</si>
  <si>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</si>
  <si>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</si>
  <si>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</si>
  <si>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</si>
  <si>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</si>
  <si>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</si>
  <si>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</si>
  <si>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2021г.</t>
  </si>
  <si>
    <t>апреля</t>
  </si>
  <si>
    <t>за   апрель  2021 г.</t>
  </si>
  <si>
    <t>ост.на 01.05</t>
  </si>
  <si>
    <t xml:space="preserve">смена вентиля д 15 (2шт) </t>
  </si>
  <si>
    <t xml:space="preserve">смена вентиля д 20 (1шт) </t>
  </si>
  <si>
    <t>вентиль д 15</t>
  </si>
  <si>
    <t>2шт</t>
  </si>
  <si>
    <t>вентиль д 20</t>
  </si>
  <si>
    <t>1шт</t>
  </si>
  <si>
    <t xml:space="preserve">смена ламп (1шт) </t>
  </si>
  <si>
    <t>лампа</t>
  </si>
  <si>
    <t xml:space="preserve">смена розетки (1шт) </t>
  </si>
  <si>
    <t>розетка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</si>
</sst>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7">
      <selection activeCell="M44" sqref="M44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8">
        <f t="shared" si="0"/>
        <v>283.62330528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2.9400000000000004</v>
      </c>
      <c r="M20" s="33">
        <f>SUM(M6:M19)</f>
        <v>613.1268511200001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1.62</v>
      </c>
      <c r="M24" s="32">
        <f aca="true" t="shared" si="1" ref="M24:M35">L24*160.174*1.302*1.15</f>
        <v>388.522218924</v>
      </c>
    </row>
    <row r="25" spans="1:13" ht="12.75">
      <c r="A25" t="s">
        <v>107</v>
      </c>
      <c r="J25" s="20">
        <v>2</v>
      </c>
      <c r="K25" s="20" t="s">
        <v>137</v>
      </c>
      <c r="L25" s="48">
        <v>0.81</v>
      </c>
      <c r="M25" s="32">
        <f t="shared" si="1"/>
        <v>194.261109462</v>
      </c>
    </row>
    <row r="26" spans="1:13" ht="12.75">
      <c r="A26" t="s">
        <v>108</v>
      </c>
      <c r="J26" s="20">
        <v>3</v>
      </c>
      <c r="K26" s="20" t="s">
        <v>142</v>
      </c>
      <c r="L26" s="48">
        <v>0.07</v>
      </c>
      <c r="M26" s="32">
        <f t="shared" si="1"/>
        <v>16.787997114000003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144</v>
      </c>
      <c r="L27" s="25">
        <v>0.24</v>
      </c>
      <c r="M27" s="32">
        <f t="shared" si="1"/>
        <v>57.558847248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2.74</v>
      </c>
      <c r="M36" s="33">
        <f>SUM(M24:M35)</f>
        <v>657.130172748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44863.2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40091.43</v>
      </c>
      <c r="J40" s="20">
        <v>1</v>
      </c>
      <c r="K40" s="20" t="s">
        <v>138</v>
      </c>
      <c r="L40" s="25" t="s">
        <v>139</v>
      </c>
      <c r="M40" s="25">
        <f>2*459</f>
        <v>918</v>
      </c>
    </row>
    <row r="41" spans="2:13" ht="12.75">
      <c r="B41" t="s">
        <v>8</v>
      </c>
      <c r="F41" s="9">
        <f>F40/F39</f>
        <v>0.8936373241320281</v>
      </c>
      <c r="J41" s="20">
        <v>2</v>
      </c>
      <c r="K41" s="20" t="s">
        <v>140</v>
      </c>
      <c r="L41" s="25" t="s">
        <v>141</v>
      </c>
      <c r="M41" s="25">
        <v>318.36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143</v>
      </c>
      <c r="L42" s="25" t="s">
        <v>141</v>
      </c>
      <c r="M42" s="25">
        <v>11.6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41246.43</v>
      </c>
      <c r="J43" s="20">
        <v>4</v>
      </c>
      <c r="K43" s="20" t="s">
        <v>145</v>
      </c>
      <c r="L43" s="25" t="s">
        <v>141</v>
      </c>
      <c r="M43" s="25">
        <v>128.97</v>
      </c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5815*1.302</f>
        <v>7571.13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1746*1.302</f>
        <v>2273.292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4">
        <v>0</v>
      </c>
      <c r="F50" s="6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9844.422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295302</v>
      </c>
      <c r="D57">
        <v>224780.8</v>
      </c>
      <c r="E57">
        <v>2641.1</v>
      </c>
      <c r="F57" s="34">
        <f>C57/D57*E57</f>
        <v>3469.700758249815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613.1268511200001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657.130172748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1376.93</v>
      </c>
    </row>
    <row r="61" spans="1:6" ht="12.75">
      <c r="A61" t="s">
        <v>22</v>
      </c>
      <c r="F61" s="11">
        <f>M60</f>
        <v>1376.93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0.47</v>
      </c>
      <c r="E64" t="s">
        <v>14</v>
      </c>
      <c r="F64" s="11">
        <f>B64*D64</f>
        <v>1241.3169999999998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8139.404782117816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0.55</v>
      </c>
      <c r="E72" t="s">
        <v>14</v>
      </c>
      <c r="F72" s="11">
        <f>B72*D72</f>
        <v>1452.605</v>
      </c>
    </row>
    <row r="73" spans="1:6" ht="12.75">
      <c r="A73" s="4" t="s">
        <v>29</v>
      </c>
      <c r="F73" s="31">
        <f>F69+F72</f>
        <v>2086.469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2.13</v>
      </c>
      <c r="E76" t="s">
        <v>14</v>
      </c>
      <c r="F76" s="11">
        <f>B76*D76</f>
        <v>5625.543</v>
      </c>
    </row>
    <row r="77" spans="1:6" ht="12.75">
      <c r="A77" s="4" t="s">
        <v>31</v>
      </c>
      <c r="F77" s="31">
        <f>SUM(F76)</f>
        <v>5625.543</v>
      </c>
    </row>
    <row r="78" spans="1:6" ht="12.75">
      <c r="A78" s="61" t="s">
        <v>77</v>
      </c>
      <c r="B78" s="49"/>
      <c r="C78" s="49"/>
      <c r="D78" s="62">
        <v>0</v>
      </c>
      <c r="E78" s="49"/>
      <c r="F78" s="63">
        <f>D78*E32</f>
        <v>0</v>
      </c>
    </row>
    <row r="79" spans="1:6" ht="12.75">
      <c r="A79" s="1" t="s">
        <v>32</v>
      </c>
      <c r="B79" s="1"/>
      <c r="F79" s="31">
        <f>F51+F55+F67+F73+F77+F78</f>
        <v>25695.83878211782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1490.3586493628334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29118.84743148065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44287</v>
      </c>
      <c r="C86" s="39">
        <v>8651</v>
      </c>
      <c r="D86" s="44">
        <f>F43</f>
        <v>41246.43</v>
      </c>
      <c r="E86" s="44">
        <f>F84</f>
        <v>29118.84743148065</v>
      </c>
      <c r="F86" s="45">
        <f>C86+D86-E86</f>
        <v>20778.58256851935</v>
      </c>
    </row>
    <row r="88" spans="1:6" ht="13.5" thickBot="1">
      <c r="A88" t="s">
        <v>112</v>
      </c>
      <c r="C88" s="52">
        <v>44287</v>
      </c>
      <c r="D88" s="8" t="s">
        <v>113</v>
      </c>
      <c r="E88" s="52">
        <v>44316</v>
      </c>
      <c r="F88" t="s">
        <v>114</v>
      </c>
    </row>
    <row r="89" spans="1:7" ht="13.5" thickBot="1">
      <c r="A89" t="s">
        <v>115</v>
      </c>
      <c r="F89" s="53">
        <f>E86</f>
        <v>29118.84743148065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2021-08-09T13:35:46Z</dcterms:modified>
  <cp:category/>
  <cp:version/>
  <cp:contentType/>
  <cp:contentStatus/>
</cp:coreProperties>
</file>