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<sst xmlns="http://schemas.openxmlformats.org/spreadsheetml/2006/main" count="171" uniqueCount="147">
  <si>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</si>
  <si>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</si>
  <si>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</si>
  <si>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</si>
  <si>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</si>
  <si>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</si>
  <si>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</si>
  <si>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</si>
  <si>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</si>
  <si>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</si>
  <si>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</si>
  <si>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</si>
  <si>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</si>
  <si>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</si>
  <si>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</si>
  <si>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</si>
  <si>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</si>
  <si>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</si>
  <si>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</si>
  <si>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</si>
  <si>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</si>
  <si>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</si>
  <si>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</si>
  <si>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</si>
  <si>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</si>
  <si>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</si>
  <si>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</si>
  <si>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</si>
  <si>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</si>
  <si>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</si>
  <si>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</si>
  <si>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</si>
  <si>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</si>
  <si>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</si>
  <si>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</si>
  <si>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</si>
  <si>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</si>
  <si>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</si>
  <si>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</si>
  <si>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</si>
  <si>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</si>
  <si>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</si>
  <si>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</si>
  <si>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</si>
  <si>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</si>
  <si>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</si>
  <si>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</si>
  <si>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</si>
  <si>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</si>
  <si>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</si>
  <si>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</si>
  <si>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</si>
  <si>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</si>
  <si>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</si>
  <si>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</si>
  <si>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</si>
  <si>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</si>
  <si>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</si>
  <si>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</si>
  <si>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</si>
  <si>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</si>
  <si>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</si>
  <si>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</si>
  <si>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</si>
  <si>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</si>
  <si>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</si>
  <si>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</si>
  <si>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</si>
  <si>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</si>
  <si>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</si>
  <si>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</si>
  <si>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</si>
  <si>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</si>
  <si>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</si>
  <si>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</si>
  <si>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</si>
  <si>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</si>
  <si>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</si>
  <si>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</si>
  <si>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</si>
  <si>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</si>
  <si>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</si>
  <si>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</si>
  <si>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</si>
  <si>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</si>
  <si>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</si>
  <si>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</si>
  <si>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</si>
  <si>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</si>
  <si>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</si>
  <si>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</si>
  <si>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</si>
  <si>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</si>
  <si>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</si>
  <si>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</si>
  <si>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</si>
  <si>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</si>
  <si>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</si>
  <si>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</si>
  <si>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</si>
  <si>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</si>
  <si>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</si>
  <si>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</si>
  <si>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</si>
  <si>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</si>
  <si>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</si>
  <si>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</si>
  <si>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</si>
  <si>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</si>
  <si>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</si>
  <si>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</si>
  <si>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</si>
  <si>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</si>
  <si>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</si>
  <si>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</si>
  <si>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</si>
  <si>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</si>
  <si>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</si>
  <si>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</si>
  <si>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</si>
  <si>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</si>
  <si>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</si>
  <si>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</si>
  <si>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</si>
  <si>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</si>
  <si>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</si>
  <si>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</si>
  <si>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</si>
  <si>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</si>
  <si>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</si>
  <si>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</si>
  <si>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</si>
  <si>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апреля</t>
  </si>
  <si>
    <t>за   апрель  2021 г.</t>
  </si>
  <si>
    <t>ост.на 01.05</t>
  </si>
  <si>
    <t>смена труб д 20 м/пл (4мп) кв.34</t>
  </si>
  <si>
    <t>труба д 20 м/пл</t>
  </si>
  <si>
    <t>4мп</t>
  </si>
  <si>
    <t>смена вентиля д 15 (1шт) подвал</t>
  </si>
  <si>
    <t>вентиль д 15</t>
  </si>
  <si>
    <t>1шт</t>
  </si>
  <si>
    <t>бочонок 15</t>
  </si>
  <si>
    <t>цанга 15</t>
  </si>
  <si>
    <t>2шт</t>
  </si>
  <si>
    <t>смена ламп (9шт) п-д1,5</t>
  </si>
  <si>
    <t>лампа</t>
  </si>
  <si>
    <t>9шт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</si>
</sst>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2606.8318500000005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18.73</v>
      </c>
      <c r="M20" s="33">
        <f>SUM(M6:M19)</f>
        <v>3906.0768440400007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f>0.01*155</f>
        <v>1.55</v>
      </c>
      <c r="M24" s="49">
        <f>L24*160.174*1.302*1.15</f>
        <v>371.73422181000007</v>
      </c>
    </row>
    <row r="25" spans="1:13" ht="12.75">
      <c r="A25" t="s">
        <v>105</v>
      </c>
      <c r="J25" s="20">
        <v>2</v>
      </c>
      <c r="K25" s="52" t="s">
        <v>138</v>
      </c>
      <c r="L25" s="44">
        <v>0.81</v>
      </c>
      <c r="M25" s="49">
        <f aca="true" t="shared" si="1" ref="M25:M38">L25*160.174*1.302*1.15</f>
        <v>194.261109462</v>
      </c>
    </row>
    <row r="26" spans="1:13" ht="12.75">
      <c r="A26" t="s">
        <v>106</v>
      </c>
      <c r="J26" s="20">
        <v>3</v>
      </c>
      <c r="K26" s="52" t="s">
        <v>144</v>
      </c>
      <c r="L26" s="44">
        <f>0.09*7.1</f>
        <v>0.6389999999999999</v>
      </c>
      <c r="M26" s="49">
        <f t="shared" si="1"/>
        <v>153.25043079779996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2.999</v>
      </c>
      <c r="M39" s="33">
        <f>SUM(M24:M38)</f>
        <v>719.2457620698</v>
      </c>
    </row>
    <row r="40" spans="1:11" ht="12.75">
      <c r="A40" s="2" t="s">
        <v>6</v>
      </c>
      <c r="F40" s="11">
        <v>50291.77</v>
      </c>
      <c r="K40" s="1" t="s">
        <v>62</v>
      </c>
    </row>
    <row r="41" spans="1:13" ht="12.75">
      <c r="A41" t="s">
        <v>7</v>
      </c>
      <c r="F41" s="5">
        <v>58583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1.1648625610114738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f>4*121</f>
        <v>484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59483</v>
      </c>
      <c r="J44" s="20">
        <v>2</v>
      </c>
      <c r="K44" s="20" t="s">
        <v>139</v>
      </c>
      <c r="L44" s="25" t="s">
        <v>140</v>
      </c>
      <c r="M44" s="25">
        <v>318.36</v>
      </c>
    </row>
    <row r="45" spans="10:13" ht="12.75">
      <c r="J45" s="20">
        <v>3</v>
      </c>
      <c r="K45" s="20" t="s">
        <v>141</v>
      </c>
      <c r="L45" s="25" t="s">
        <v>140</v>
      </c>
      <c r="M45" s="44">
        <v>18.5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143</v>
      </c>
      <c r="M46" s="25">
        <f>2*208.34</f>
        <v>416.68</v>
      </c>
    </row>
    <row r="47" spans="10:13" ht="12.75">
      <c r="J47" s="20">
        <v>5</v>
      </c>
      <c r="K47" s="20" t="s">
        <v>145</v>
      </c>
      <c r="L47" s="25" t="s">
        <v>146</v>
      </c>
      <c r="M47" s="44">
        <f>9*11.6</f>
        <v>104.39999999999999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6729.8*1.302</f>
        <v>8762.1996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8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11034.1896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5">
        <v>295302</v>
      </c>
      <c r="D58">
        <v>224780.8</v>
      </c>
      <c r="E58">
        <v>3122.1</v>
      </c>
      <c r="F58" s="34">
        <f>C58/D58*E58</f>
        <v>4101.606428129093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3906.0768440400007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719.2457620698</v>
      </c>
      <c r="J60" s="20"/>
      <c r="K60" s="20"/>
      <c r="L60" s="31" t="s">
        <v>65</v>
      </c>
      <c r="M60" s="28">
        <f>SUM(M43:M59)</f>
        <v>1341.94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1341.94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0.47</v>
      </c>
      <c r="E65" s="56" t="s">
        <v>14</v>
      </c>
      <c r="F65" s="57">
        <f>B65*D65</f>
        <v>1467.387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12317.456034238896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0.55</v>
      </c>
      <c r="E73" t="s">
        <v>14</v>
      </c>
      <c r="F73" s="11">
        <f>B73*D73</f>
        <v>1717.1550000000002</v>
      </c>
    </row>
    <row r="74" spans="1:6" ht="12.75">
      <c r="A74" s="4" t="s">
        <v>29</v>
      </c>
      <c r="F74" s="32">
        <f>F70+F73</f>
        <v>2466.4590000000003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2.13</v>
      </c>
      <c r="E77" t="s">
        <v>14</v>
      </c>
      <c r="F77" s="11">
        <f>B77*D77</f>
        <v>6650.072999999999</v>
      </c>
    </row>
    <row r="78" spans="1:6" ht="12.75">
      <c r="A78" s="4" t="s">
        <v>32</v>
      </c>
      <c r="F78" s="32">
        <f>SUM(F77)</f>
        <v>6650.072999999999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32468.177634238895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1883.1543027858559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1912.68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350.44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1657.52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38271.97193702475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44287</v>
      </c>
      <c r="C87" s="39">
        <v>-27035</v>
      </c>
      <c r="D87" s="42">
        <f>F44</f>
        <v>59483</v>
      </c>
      <c r="E87" s="42">
        <f>F85</f>
        <v>38271.97193702475</v>
      </c>
      <c r="F87" s="43">
        <f>C87+D87-E87</f>
        <v>-5823.971937024748</v>
      </c>
    </row>
    <row r="89" spans="1:6" ht="12.75">
      <c r="A89" t="s">
        <v>110</v>
      </c>
      <c r="C89" s="47">
        <v>44287</v>
      </c>
      <c r="D89" s="8" t="s">
        <v>111</v>
      </c>
      <c r="E89" s="47">
        <v>44316</v>
      </c>
      <c r="F89" t="s">
        <v>112</v>
      </c>
    </row>
    <row r="90" spans="1:7" ht="12.75">
      <c r="A90" t="s">
        <v>113</v>
      </c>
      <c r="F90" s="48">
        <f>E87</f>
        <v>38271.97193702475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2021-08-05T11:30:42Z</dcterms:modified>
  <cp:category/>
  <cp:version/>
  <cp:contentType/>
  <cp:contentStatus/>
</cp:coreProperties>
</file>