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<sst xmlns="http://schemas.openxmlformats.org/spreadsheetml/2006/main" count="161" uniqueCount="138">
  <si>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</si>
  <si>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</si>
  <si>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</si>
  <si>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</si>
  <si>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</si>
  <si>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</si>
  <si>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</si>
  <si>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</si>
  <si>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</si>
  <si>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</si>
  <si>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</si>
  <si>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</si>
  <si>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</si>
  <si>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</si>
  <si>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</si>
  <si>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</si>
  <si>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</si>
  <si>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</si>
  <si>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</si>
  <si>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</si>
  <si>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</si>
  <si>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</si>
  <si>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</si>
  <si>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</si>
  <si>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</si>
  <si>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</si>
  <si>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</si>
  <si>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</si>
  <si>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</si>
  <si>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</si>
  <si>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</si>
  <si>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</si>
  <si>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</si>
  <si>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</si>
  <si>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</si>
  <si>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</si>
  <si>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</si>
  <si>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</si>
  <si>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</si>
  <si>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</si>
  <si>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</si>
  <si>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</si>
  <si>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</si>
  <si>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</si>
  <si>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</si>
  <si>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</si>
  <si>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</si>
  <si>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</si>
  <si>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</si>
  <si>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</si>
  <si>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</si>
  <si>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</si>
  <si>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</si>
  <si>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</si>
  <si>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</si>
  <si>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</si>
  <si>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</si>
  <si>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</si>
  <si>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</si>
  <si>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</si>
  <si>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</si>
  <si>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</si>
  <si>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</si>
  <si>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</si>
  <si>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</si>
  <si>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</si>
  <si>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</si>
  <si>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</si>
  <si>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</si>
  <si>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</si>
  <si>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</si>
  <si>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</si>
  <si>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</si>
  <si>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</si>
  <si>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</si>
  <si>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</si>
  <si>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</si>
  <si>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</si>
  <si>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</si>
  <si>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</si>
  <si>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</si>
  <si>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</si>
  <si>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</si>
  <si>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</si>
  <si>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</si>
  <si>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</si>
  <si>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</si>
  <si>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</si>
  <si>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</si>
  <si>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</si>
  <si>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</si>
  <si>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</si>
  <si>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</si>
  <si>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</si>
  <si>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</si>
  <si>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</si>
  <si>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</si>
  <si>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</si>
  <si>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</si>
  <si>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</si>
  <si>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</si>
  <si>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</si>
  <si>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</si>
  <si>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</si>
  <si>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</si>
  <si>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</si>
  <si>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</si>
  <si>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</si>
  <si>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</si>
  <si>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</si>
  <si>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</si>
  <si>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</si>
  <si>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</si>
  <si>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</si>
  <si>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</si>
  <si>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</si>
  <si>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</si>
  <si>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</si>
  <si>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</si>
  <si>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</si>
  <si>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</si>
  <si>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</si>
  <si>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</si>
  <si>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</si>
  <si>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</si>
  <si>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</si>
  <si>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</si>
  <si>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</si>
  <si>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</si>
  <si>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</si>
  <si>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</si>
  <si>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Горгаз (техобслуживание и ремонт)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</si>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</sst>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31">
      <selection activeCell="C58" sqref="C58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6</v>
      </c>
      <c r="K2" s="5" t="s">
        <v>134</v>
      </c>
    </row>
    <row r="3" spans="1:13" ht="12.75">
      <c r="A3" t="s">
        <v>85</v>
      </c>
      <c r="J3" s="14" t="s">
        <v>34</v>
      </c>
      <c r="K3" s="56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3.49</v>
      </c>
      <c r="M6" s="50">
        <f>L6*160.174*1.302</f>
        <v>727.8274525200002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50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0">
        <f t="shared" si="0"/>
        <v>1042.7327400000001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0</v>
      </c>
      <c r="M17" s="50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0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0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8.99</v>
      </c>
      <c r="M20" s="32">
        <f>SUM(M6:M19)</f>
        <v>1874.8334665200005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136</v>
      </c>
      <c r="L24" s="25">
        <v>170.99</v>
      </c>
      <c r="M24" s="49">
        <f>L24*160.174*1.302*1.15</f>
        <v>41008.280378898</v>
      </c>
    </row>
    <row r="25" spans="1:13" ht="12.75">
      <c r="A25" t="s">
        <v>105</v>
      </c>
      <c r="J25" s="20">
        <v>2</v>
      </c>
      <c r="K25" s="47" t="s">
        <v>137</v>
      </c>
      <c r="L25" s="55">
        <v>3.12</v>
      </c>
      <c r="M25" s="49">
        <f aca="true" t="shared" si="1" ref="M25:M34">L25*160.174*1.302*1.15</f>
        <v>748.265014224</v>
      </c>
    </row>
    <row r="26" spans="1:13" ht="12.75">
      <c r="A26" t="s">
        <v>106</v>
      </c>
      <c r="J26" s="20">
        <v>3</v>
      </c>
      <c r="K26" s="20"/>
      <c r="L26" s="50"/>
      <c r="M26" s="49">
        <f t="shared" si="1"/>
        <v>0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20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7"/>
      <c r="L29" s="48"/>
      <c r="M29" s="49">
        <f t="shared" si="1"/>
        <v>0</v>
      </c>
    </row>
    <row r="30" spans="10:13" ht="12.75">
      <c r="J30" s="20">
        <v>7</v>
      </c>
      <c r="K30" s="20"/>
      <c r="L30" s="25"/>
      <c r="M30" s="49">
        <f t="shared" si="1"/>
        <v>0</v>
      </c>
    </row>
    <row r="31" spans="2:13" ht="12.75">
      <c r="B31" t="s">
        <v>0</v>
      </c>
      <c r="J31" s="20">
        <v>8</v>
      </c>
      <c r="K31" s="47"/>
      <c r="L31" s="48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174.11</v>
      </c>
      <c r="M35" s="32">
        <f>SUM(M24:M34)</f>
        <v>41756.545393122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7"/>
      <c r="L39" s="48"/>
      <c r="M39" s="48"/>
    </row>
    <row r="40" spans="1:13" ht="12.75">
      <c r="A40" s="2" t="s">
        <v>6</v>
      </c>
      <c r="F40" s="11">
        <v>70569.44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67168.51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0.9518073262307309</v>
      </c>
      <c r="J42" s="20">
        <v>4</v>
      </c>
      <c r="K42" s="20"/>
      <c r="L42" s="25"/>
      <c r="M42" s="25"/>
    </row>
    <row r="43" spans="1:13" ht="12.75">
      <c r="A43" t="s">
        <v>130</v>
      </c>
      <c r="F43" s="5">
        <f>250+800+250+105</f>
        <v>1405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68573.51</v>
      </c>
      <c r="J44" s="20">
        <v>6</v>
      </c>
      <c r="K44" s="20"/>
      <c r="L44" s="25"/>
      <c r="M44" s="25"/>
    </row>
    <row r="45" spans="6:13" ht="12.75">
      <c r="F45" s="46"/>
      <c r="J45" s="20">
        <v>7</v>
      </c>
      <c r="K45" s="47"/>
      <c r="L45" s="48"/>
      <c r="M45" s="48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6871.5*1.302</f>
        <v>8946.693000000001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5370*1.302</f>
        <v>6991.740000000001</v>
      </c>
      <c r="J50" s="20">
        <v>12</v>
      </c>
      <c r="K50" s="20"/>
      <c r="L50" s="25"/>
      <c r="M50" s="25"/>
    </row>
    <row r="51" spans="1:13" ht="12.75">
      <c r="A51" s="60" t="s">
        <v>82</v>
      </c>
      <c r="B51" s="51"/>
      <c r="C51" s="51"/>
      <c r="D51" s="51"/>
      <c r="E51" s="61">
        <v>0</v>
      </c>
      <c r="F51" s="62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15938.433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0</v>
      </c>
    </row>
    <row r="54" spans="1:6" ht="12.75">
      <c r="A54" s="51" t="s">
        <v>73</v>
      </c>
      <c r="B54" s="51"/>
      <c r="C54" s="65"/>
      <c r="D54" s="66">
        <v>0</v>
      </c>
      <c r="E54" s="65" t="s">
        <v>14</v>
      </c>
      <c r="F54" s="62">
        <v>0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51">
        <v>294676</v>
      </c>
      <c r="D58">
        <v>224780.8</v>
      </c>
      <c r="E58">
        <v>4476.6</v>
      </c>
      <c r="F58" s="33">
        <f>C58/D58*E58</f>
        <v>5868.591007772907</v>
      </c>
    </row>
    <row r="59" spans="1:6" ht="12.75">
      <c r="A59" t="s">
        <v>19</v>
      </c>
      <c r="F59" s="33">
        <f>M20</f>
        <v>1874.8334665200005</v>
      </c>
    </row>
    <row r="60" spans="1:6" ht="12.75">
      <c r="A60" t="s">
        <v>20</v>
      </c>
      <c r="F60" s="11">
        <f>M35</f>
        <v>41756.545393122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21</v>
      </c>
      <c r="F62" s="11">
        <f>M53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1:6" ht="12.75">
      <c r="A65" s="51" t="s">
        <v>131</v>
      </c>
      <c r="B65" s="51"/>
      <c r="C65" s="51"/>
      <c r="D65" s="51"/>
      <c r="E65" s="51"/>
      <c r="F65" s="61">
        <v>0</v>
      </c>
    </row>
    <row r="66" spans="2:6" ht="12.75">
      <c r="B66">
        <v>4476.6</v>
      </c>
      <c r="C66" t="s">
        <v>13</v>
      </c>
      <c r="D66" s="11">
        <v>0.24</v>
      </c>
      <c r="E66" t="s">
        <v>14</v>
      </c>
      <c r="F66" s="11">
        <f>B66*D66</f>
        <v>1074.384</v>
      </c>
    </row>
    <row r="67" spans="1:6" ht="12.75">
      <c r="A67" s="43"/>
      <c r="B67" s="43"/>
      <c r="C67" s="43"/>
      <c r="D67" s="44"/>
      <c r="E67" s="43"/>
      <c r="F67" s="44">
        <v>0</v>
      </c>
    </row>
    <row r="68" spans="1:6" ht="12.75">
      <c r="A68" s="51" t="s">
        <v>83</v>
      </c>
      <c r="B68" s="51"/>
      <c r="C68" s="51"/>
      <c r="D68" s="62">
        <v>0</v>
      </c>
      <c r="E68" s="51"/>
      <c r="F68" s="62">
        <f>D68*E33</f>
        <v>0</v>
      </c>
    </row>
    <row r="69" spans="1:6" ht="12.75">
      <c r="A69" s="4" t="s">
        <v>24</v>
      </c>
      <c r="B69" s="10"/>
      <c r="C69" s="10"/>
      <c r="F69" s="45">
        <f>SUM(F58:F68)</f>
        <v>50574.35386741491</v>
      </c>
    </row>
    <row r="70" spans="1:6" ht="12.75">
      <c r="A70" s="4" t="s">
        <v>25</v>
      </c>
      <c r="F70" s="5"/>
    </row>
    <row r="71" spans="1:6" ht="12.75">
      <c r="A71" t="s">
        <v>26</v>
      </c>
      <c r="B71">
        <v>4476.6</v>
      </c>
      <c r="C71" t="s">
        <v>65</v>
      </c>
      <c r="D71" s="5">
        <v>0.24</v>
      </c>
      <c r="E71" t="s">
        <v>14</v>
      </c>
      <c r="F71" s="11">
        <f>B71*D71</f>
        <v>1074.384</v>
      </c>
    </row>
    <row r="72" spans="1:6" ht="12.75">
      <c r="A72" t="s">
        <v>27</v>
      </c>
      <c r="F72" s="5"/>
    </row>
    <row r="73" spans="1:6" ht="12.75">
      <c r="A73" s="7" t="s">
        <v>71</v>
      </c>
      <c r="F73" s="5"/>
    </row>
    <row r="74" spans="2:6" ht="12.75">
      <c r="B74">
        <v>4476.6</v>
      </c>
      <c r="C74" t="s">
        <v>13</v>
      </c>
      <c r="D74" s="11">
        <v>0.91</v>
      </c>
      <c r="E74" t="s">
        <v>14</v>
      </c>
      <c r="F74" s="11">
        <f>B74*D74</f>
        <v>4073.7060000000006</v>
      </c>
    </row>
    <row r="75" spans="1:6" ht="12.75">
      <c r="A75" s="4" t="s">
        <v>28</v>
      </c>
      <c r="F75" s="31">
        <f>F71+F74</f>
        <v>5148.09</v>
      </c>
    </row>
    <row r="76" ht="12.75">
      <c r="A76" s="4" t="s">
        <v>29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4476.6</v>
      </c>
      <c r="C78" t="s">
        <v>13</v>
      </c>
      <c r="D78" s="11">
        <v>2.23</v>
      </c>
      <c r="E78" t="s">
        <v>14</v>
      </c>
      <c r="F78" s="11">
        <f>B78*D78</f>
        <v>9982.818000000001</v>
      </c>
    </row>
    <row r="79" spans="1:6" ht="12.75">
      <c r="A79" s="4" t="s">
        <v>30</v>
      </c>
      <c r="F79" s="31">
        <f>SUM(F78)</f>
        <v>9982.818000000001</v>
      </c>
    </row>
    <row r="80" spans="1:6" ht="12.75">
      <c r="A80" s="63" t="s">
        <v>76</v>
      </c>
      <c r="B80" s="51"/>
      <c r="C80" s="51"/>
      <c r="D80" s="61">
        <v>0</v>
      </c>
      <c r="E80" s="51"/>
      <c r="F80" s="64">
        <f>D80*E33</f>
        <v>0</v>
      </c>
    </row>
    <row r="81" spans="1:6" ht="12.75">
      <c r="A81" s="1" t="s">
        <v>31</v>
      </c>
      <c r="B81" s="1"/>
      <c r="F81" s="31">
        <f>F52+F56+F69+F75+F79+F80</f>
        <v>81643.6948674149</v>
      </c>
    </row>
    <row r="82" spans="1:9" ht="12.75">
      <c r="A82" s="1" t="s">
        <v>74</v>
      </c>
      <c r="B82" s="34"/>
      <c r="C82" s="34">
        <v>0.058</v>
      </c>
      <c r="D82" s="1"/>
      <c r="E82" s="1"/>
      <c r="F82" s="31">
        <f>F81*5.8%</f>
        <v>4735.334302310064</v>
      </c>
      <c r="I82" s="7"/>
    </row>
    <row r="83" spans="1:9" ht="12.75">
      <c r="A83" s="1"/>
      <c r="B83" s="34" t="s">
        <v>127</v>
      </c>
      <c r="C83" s="34"/>
      <c r="D83" s="1"/>
      <c r="E83" s="57"/>
      <c r="F83" s="58">
        <v>2381.19</v>
      </c>
      <c r="I83" s="7"/>
    </row>
    <row r="84" spans="1:9" ht="12.75">
      <c r="A84" s="1"/>
      <c r="B84" s="34" t="s">
        <v>128</v>
      </c>
      <c r="C84" s="34"/>
      <c r="D84" s="1"/>
      <c r="E84" s="57"/>
      <c r="F84" s="59">
        <v>0</v>
      </c>
      <c r="I84" s="7"/>
    </row>
    <row r="85" spans="1:9" ht="12.75">
      <c r="A85" s="1"/>
      <c r="B85" s="34" t="s">
        <v>129</v>
      </c>
      <c r="C85" s="34"/>
      <c r="D85" s="1"/>
      <c r="E85" s="57"/>
      <c r="F85" s="58">
        <v>0</v>
      </c>
      <c r="I85" s="7"/>
    </row>
    <row r="86" spans="1:6" ht="15">
      <c r="A86" s="12" t="s">
        <v>33</v>
      </c>
      <c r="B86" s="12"/>
      <c r="C86" s="12"/>
      <c r="D86" s="12"/>
      <c r="E86" s="12"/>
      <c r="F86" s="40">
        <f>F81+F82+F83+F84+F85</f>
        <v>88760.21916972497</v>
      </c>
    </row>
    <row r="87" spans="2:6" ht="12.75">
      <c r="B87" s="35" t="s">
        <v>66</v>
      </c>
      <c r="C87" s="36" t="s">
        <v>67</v>
      </c>
      <c r="D87" s="22" t="s">
        <v>68</v>
      </c>
      <c r="E87" s="22" t="s">
        <v>69</v>
      </c>
      <c r="F87" s="39" t="s">
        <v>135</v>
      </c>
    </row>
    <row r="88" spans="1:6" ht="12.75">
      <c r="A88" s="13"/>
      <c r="B88" s="37">
        <v>44348</v>
      </c>
      <c r="C88" s="38">
        <v>118347</v>
      </c>
      <c r="D88" s="41">
        <f>F44</f>
        <v>68573.51</v>
      </c>
      <c r="E88" s="41">
        <f>F86</f>
        <v>88760.21916972497</v>
      </c>
      <c r="F88" s="42">
        <f>C88+D88-E88</f>
        <v>98160.29083027504</v>
      </c>
    </row>
    <row r="90" spans="1:6" ht="13.5" thickBot="1">
      <c r="A90" t="s">
        <v>111</v>
      </c>
      <c r="C90" s="53">
        <v>44348</v>
      </c>
      <c r="D90" s="8" t="s">
        <v>112</v>
      </c>
      <c r="E90" s="53">
        <v>44377</v>
      </c>
      <c r="F90" t="s">
        <v>113</v>
      </c>
    </row>
    <row r="91" spans="1:7" ht="13.5" thickBot="1">
      <c r="A91" t="s">
        <v>114</v>
      </c>
      <c r="F91" s="54">
        <f>E88</f>
        <v>88760.21916972497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ht="12.75">
      <c r="A108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2020-09-12T14:08:57Z</cp:lastPrinted>
  <dcterms:created xsi:type="dcterms:W3CDTF">2008-08-18T07:30:19Z</dcterms:created>
  <dcterms:modified xsi:type="dcterms:W3CDTF">2021-10-06T08:28:17Z</dcterms:modified>
  <cp:category/>
  <cp:version/>
  <cp:contentType/>
  <cp:contentStatus/>
</cp:coreProperties>
</file>