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<sst xmlns="http://schemas.openxmlformats.org/spreadsheetml/2006/main" count="164" uniqueCount="144">
  <si>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</si>
  <si>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</si>
  <si>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</si>
  <si>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</si>
  <si>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</si>
  <si>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</si>
  <si>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</si>
  <si>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</si>
  <si>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</si>
  <si>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</si>
  <si>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</si>
  <si>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</si>
  <si>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</si>
  <si>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</si>
  <si>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</si>
  <si>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</si>
  <si>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</si>
  <si>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</si>
  <si>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</si>
  <si>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</si>
  <si>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</si>
  <si>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</si>
  <si>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</si>
  <si>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</si>
  <si>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</si>
  <si>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</si>
  <si>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</si>
  <si>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</si>
  <si>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</si>
  <si>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</si>
  <si>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</si>
  <si>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</si>
  <si>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</si>
  <si>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</si>
  <si>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</si>
  <si>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</si>
  <si>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</si>
  <si>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</si>
  <si>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</si>
  <si>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</si>
  <si>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</si>
  <si>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</si>
  <si>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</si>
  <si>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</si>
  <si>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</si>
  <si>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</si>
  <si>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</si>
  <si>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</si>
  <si>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</si>
  <si>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</si>
  <si>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</si>
  <si>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</si>
  <si>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</si>
  <si>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</si>
  <si>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</si>
  <si>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</si>
  <si>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</si>
  <si>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</si>
  <si>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</si>
  <si>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</si>
  <si>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</si>
  <si>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</si>
  <si>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</si>
  <si>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</si>
  <si>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</si>
  <si>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</si>
  <si>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</si>
  <si>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</si>
  <si>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</si>
  <si>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</si>
  <si>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</si>
  <si>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</si>
  <si>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</si>
  <si>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</si>
  <si>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</si>
  <si>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</si>
  <si>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</si>
  <si>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</si>
  <si>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</si>
  <si>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</si>
  <si>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</si>
  <si>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</si>
  <si>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</si>
  <si>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</si>
  <si>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</si>
  <si>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</si>
  <si>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</si>
  <si>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</si>
  <si>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</si>
  <si>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</si>
  <si>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</si>
  <si>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</si>
  <si>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</si>
  <si>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</si>
  <si>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</si>
  <si>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</si>
  <si>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</si>
  <si>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</si>
  <si>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</si>
  <si>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</si>
  <si>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</si>
  <si>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</si>
  <si>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</si>
  <si>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</si>
  <si>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</si>
  <si>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</si>
  <si>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</si>
  <si>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</si>
  <si>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</si>
  <si>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</si>
  <si>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</si>
  <si>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</si>
  <si>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</si>
  <si>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</si>
  <si>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</si>
  <si>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</si>
  <si>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</si>
  <si>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</si>
  <si>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</si>
  <si>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</si>
  <si>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</si>
  <si>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</si>
  <si>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</si>
  <si>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</si>
  <si>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</si>
  <si>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</si>
  <si>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</si>
  <si>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</si>
  <si>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</si>
  <si>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</si>
  <si>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</si>
  <si>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</si>
  <si>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</si>
  <si>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</si>
  <si>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</si>
  <si>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</si>
  <si>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</si>
  <si>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января</t>
  </si>
  <si>
    <t>2021г.</t>
  </si>
  <si>
    <t>за   январь  2021 г.</t>
  </si>
  <si>
    <t>ост.на 01.02</t>
  </si>
  <si>
    <t>смена замка (1шт) чердак</t>
  </si>
  <si>
    <t>замок</t>
  </si>
  <si>
    <t>1шт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</si>
</sst>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4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137</v>
      </c>
      <c r="G4" s="8" t="s">
        <v>138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5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5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6.93</v>
      </c>
      <c r="M20" s="33">
        <f>SUM(M6:M19)</f>
        <v>1445.2275776400002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1.07</v>
      </c>
      <c r="M24" s="32">
        <f aca="true" t="shared" si="1" ref="M24:M38">L24*160.174*1.302*1.15</f>
        <v>256.61652731400005</v>
      </c>
    </row>
    <row r="25" spans="1:13" ht="12.75">
      <c r="A25" t="s">
        <v>111</v>
      </c>
      <c r="J25" s="20">
        <v>2</v>
      </c>
      <c r="K25" s="20"/>
      <c r="L25" s="45"/>
      <c r="M25" s="32">
        <f t="shared" si="1"/>
        <v>0</v>
      </c>
    </row>
    <row r="26" spans="1:13" ht="12.75">
      <c r="A26" t="s">
        <v>112</v>
      </c>
      <c r="J26" s="20">
        <v>3</v>
      </c>
      <c r="K26" s="20"/>
      <c r="L26" s="45"/>
      <c r="M26" s="32">
        <f t="shared" si="1"/>
        <v>0</v>
      </c>
    </row>
    <row r="27" spans="1:13" ht="12.75">
      <c r="A27" s="50" t="s">
        <v>113</v>
      </c>
      <c r="B27" s="50"/>
      <c r="C27" s="50"/>
      <c r="D27" s="50"/>
      <c r="E27" s="50"/>
      <c r="F27" s="50"/>
      <c r="G27" s="50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5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5"/>
      <c r="M35" s="32">
        <f t="shared" si="1"/>
        <v>0</v>
      </c>
    </row>
    <row r="36" spans="10:13" ht="12.75">
      <c r="J36" s="20">
        <v>13</v>
      </c>
      <c r="K36" s="20"/>
      <c r="L36" s="4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5"/>
      <c r="M37" s="32">
        <f t="shared" si="1"/>
        <v>0</v>
      </c>
    </row>
    <row r="38" spans="10:13" ht="12.75">
      <c r="J38" s="20">
        <v>15</v>
      </c>
      <c r="K38" s="20"/>
      <c r="L38" s="45"/>
      <c r="M38" s="32">
        <f t="shared" si="1"/>
        <v>0</v>
      </c>
    </row>
    <row r="39" spans="1:13" ht="12.75">
      <c r="A39" s="2" t="s">
        <v>6</v>
      </c>
      <c r="F39" s="11">
        <f>133592.52-18842.08</f>
        <v>114750.43999999999</v>
      </c>
      <c r="J39" s="20"/>
      <c r="K39" s="29" t="s">
        <v>50</v>
      </c>
      <c r="L39" s="28">
        <f>SUM(L24:L38)</f>
        <v>1.07</v>
      </c>
      <c r="M39" s="33">
        <f>SUM(M24:M38)</f>
        <v>256.61652731400005</v>
      </c>
    </row>
    <row r="40" spans="1:11" ht="12.75">
      <c r="A40" t="s">
        <v>7</v>
      </c>
      <c r="F40" s="5">
        <v>105170.82</v>
      </c>
      <c r="K40" s="1" t="s">
        <v>54</v>
      </c>
    </row>
    <row r="41" spans="2:13" ht="12.75">
      <c r="B41" t="s">
        <v>8</v>
      </c>
      <c r="F41" s="9">
        <f>F40/F39</f>
        <v>0.9165177928729512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106875.82</v>
      </c>
      <c r="J43" s="23">
        <v>1</v>
      </c>
      <c r="K43" s="20" t="s">
        <v>142</v>
      </c>
      <c r="L43" s="25" t="s">
        <v>143</v>
      </c>
      <c r="M43" s="23">
        <v>323</v>
      </c>
    </row>
    <row r="44" spans="10:13" ht="12.75">
      <c r="J44" s="23">
        <v>2</v>
      </c>
      <c r="K44" s="20"/>
      <c r="L44" s="23"/>
      <c r="M44" s="23"/>
    </row>
    <row r="45" spans="2:13" ht="12.75">
      <c r="B45" s="1" t="s">
        <v>10</v>
      </c>
      <c r="C45" s="1"/>
      <c r="J45" s="23">
        <v>3</v>
      </c>
      <c r="K45" s="44"/>
      <c r="L45" s="23"/>
      <c r="M45" s="53"/>
    </row>
    <row r="46" spans="10:13" ht="12.75">
      <c r="J46" s="23">
        <v>4</v>
      </c>
      <c r="K46" s="44"/>
      <c r="L46" s="23"/>
      <c r="M46" s="53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4"/>
      <c r="L47" s="23"/>
      <c r="M47" s="23"/>
    </row>
    <row r="48" spans="1:13" ht="12.75">
      <c r="A48" t="s">
        <v>12</v>
      </c>
      <c r="F48" s="11">
        <f>4610*1.302</f>
        <v>6002.22</v>
      </c>
      <c r="J48" s="23">
        <v>6</v>
      </c>
      <c r="K48" s="44"/>
      <c r="L48" s="23"/>
      <c r="M48" s="53"/>
    </row>
    <row r="49" spans="1:13" ht="12.75">
      <c r="A49" s="6" t="s">
        <v>15</v>
      </c>
      <c r="F49" s="11">
        <f>5480.5*1.302</f>
        <v>7135.611</v>
      </c>
      <c r="J49" s="23">
        <v>7</v>
      </c>
      <c r="K49" s="44"/>
      <c r="L49" s="23"/>
      <c r="M49" s="23"/>
    </row>
    <row r="50" spans="1:13" ht="12.75">
      <c r="A50" s="61" t="s">
        <v>87</v>
      </c>
      <c r="B50" s="48"/>
      <c r="C50" s="48"/>
      <c r="D50" s="48"/>
      <c r="E50" s="62">
        <v>0</v>
      </c>
      <c r="F50" s="49">
        <f>E50*E32</f>
        <v>0</v>
      </c>
      <c r="J50" s="23">
        <v>8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13137.831</v>
      </c>
      <c r="J51" s="23">
        <v>9</v>
      </c>
      <c r="K51" s="44"/>
      <c r="L51" s="23"/>
      <c r="M51" s="23"/>
    </row>
    <row r="52" spans="1:13" ht="12.75">
      <c r="A52" s="4" t="s">
        <v>16</v>
      </c>
      <c r="J52" s="23">
        <v>10</v>
      </c>
      <c r="K52" s="44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0</v>
      </c>
      <c r="G55" s="46"/>
      <c r="J55" s="23">
        <v>13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15</v>
      </c>
      <c r="K57" s="44"/>
      <c r="L57" s="23"/>
      <c r="M57" s="23"/>
    </row>
    <row r="58" spans="1:13" ht="12.75">
      <c r="A58" s="65" t="s">
        <v>135</v>
      </c>
      <c r="B58" s="65"/>
      <c r="C58" s="65"/>
      <c r="D58" s="62"/>
      <c r="E58" s="48"/>
      <c r="F58" s="66">
        <v>0</v>
      </c>
      <c r="J58" s="23">
        <v>16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4"/>
      <c r="L59" s="23"/>
      <c r="M59" s="23"/>
    </row>
    <row r="60" spans="1:13" ht="12.75">
      <c r="A60" s="4" t="s">
        <v>61</v>
      </c>
      <c r="B60" s="4"/>
      <c r="J60" s="23">
        <v>18</v>
      </c>
      <c r="K60" s="44"/>
      <c r="L60" s="23"/>
      <c r="M60" s="23"/>
    </row>
    <row r="61" spans="1:13" ht="12.75">
      <c r="A61" t="s">
        <v>17</v>
      </c>
      <c r="C61" s="48">
        <v>300307</v>
      </c>
      <c r="D61">
        <v>224780.6</v>
      </c>
      <c r="E61">
        <v>6455.5</v>
      </c>
      <c r="F61" s="34">
        <f>C61/D61*E61</f>
        <v>8624.551400343267</v>
      </c>
      <c r="J61" s="23">
        <v>19</v>
      </c>
      <c r="K61" s="44"/>
      <c r="L61" s="23"/>
      <c r="M61" s="23"/>
    </row>
    <row r="62" spans="1:13" ht="12.75">
      <c r="A62" t="s">
        <v>18</v>
      </c>
      <c r="F62" s="34">
        <f>M20</f>
        <v>1445.2275776400002</v>
      </c>
      <c r="J62" s="23">
        <v>20</v>
      </c>
      <c r="K62" s="44"/>
      <c r="L62" s="23"/>
      <c r="M62" s="23"/>
    </row>
    <row r="63" spans="1:13" ht="12.75">
      <c r="A63" t="s">
        <v>19</v>
      </c>
      <c r="F63" s="11">
        <f>M39</f>
        <v>256.61652731400005</v>
      </c>
      <c r="J63" s="23">
        <v>21</v>
      </c>
      <c r="K63" s="44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4"/>
      <c r="L64" s="23"/>
      <c r="M64" s="23"/>
    </row>
    <row r="65" spans="1:13" ht="12.75">
      <c r="A65" t="s">
        <v>20</v>
      </c>
      <c r="F65" s="11">
        <f>M69</f>
        <v>323</v>
      </c>
      <c r="J65" s="23">
        <v>23</v>
      </c>
      <c r="K65" s="44"/>
      <c r="L65" s="23"/>
      <c r="M65" s="23"/>
    </row>
    <row r="66" spans="1:13" ht="12.75">
      <c r="A66" t="s">
        <v>21</v>
      </c>
      <c r="J66" s="23">
        <v>24</v>
      </c>
      <c r="K66" s="44"/>
      <c r="L66" s="23"/>
      <c r="M66" s="23"/>
    </row>
    <row r="67" spans="1:13" ht="12.75">
      <c r="A67" t="s">
        <v>22</v>
      </c>
      <c r="J67" s="23">
        <v>25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0.36</v>
      </c>
      <c r="E68" t="s">
        <v>14</v>
      </c>
      <c r="F68" s="11">
        <f>B68*D68</f>
        <v>2323.98</v>
      </c>
      <c r="J68" s="23">
        <v>26</v>
      </c>
      <c r="K68" s="44"/>
      <c r="L68" s="23"/>
      <c r="M68" s="23"/>
    </row>
    <row r="69" spans="1:13" ht="12.75">
      <c r="A69" s="48" t="s">
        <v>86</v>
      </c>
      <c r="B69" s="48"/>
      <c r="C69" s="48"/>
      <c r="D69" s="49"/>
      <c r="E69" s="48"/>
      <c r="F69" s="49">
        <v>0</v>
      </c>
      <c r="J69" s="20"/>
      <c r="K69" s="20"/>
      <c r="L69" s="30" t="s">
        <v>57</v>
      </c>
      <c r="M69" s="33">
        <f>SUM(M43:M68)</f>
        <v>323</v>
      </c>
    </row>
    <row r="70" spans="1:6" ht="12.75">
      <c r="A70" s="48" t="s">
        <v>88</v>
      </c>
      <c r="B70" s="48"/>
      <c r="C70" s="48"/>
      <c r="D70" s="49">
        <v>0</v>
      </c>
      <c r="E70" s="48"/>
      <c r="F70" s="49">
        <f>D70*E32</f>
        <v>0</v>
      </c>
    </row>
    <row r="71" spans="1:6" ht="12.75">
      <c r="A71" s="4" t="s">
        <v>71</v>
      </c>
      <c r="B71" s="4"/>
      <c r="C71" s="10"/>
      <c r="F71" s="31">
        <f>SUM(F61:F70)</f>
        <v>12973.375505297266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1.09</v>
      </c>
      <c r="F76" s="11">
        <f>B76*D76</f>
        <v>7036.495000000001</v>
      </c>
    </row>
    <row r="77" spans="1:6" ht="12.75">
      <c r="A77" s="4" t="s">
        <v>63</v>
      </c>
      <c r="B77" s="1"/>
      <c r="F77" s="31">
        <f>F73+F76</f>
        <v>8585.815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1.89</v>
      </c>
      <c r="F80" s="11">
        <f>B80*D80</f>
        <v>12200.894999999999</v>
      </c>
    </row>
    <row r="81" spans="1:9" ht="12.75">
      <c r="A81" s="4" t="s">
        <v>65</v>
      </c>
      <c r="B81" s="1"/>
      <c r="F81" s="31">
        <f>SUM(F80)</f>
        <v>12200.894999999999</v>
      </c>
      <c r="I81" s="7"/>
    </row>
    <row r="82" spans="1:6" ht="12.75">
      <c r="A82" s="63" t="s">
        <v>81</v>
      </c>
      <c r="B82" s="57"/>
      <c r="C82" s="48"/>
      <c r="D82" s="62">
        <v>0</v>
      </c>
      <c r="E82" s="48"/>
      <c r="F82" s="64">
        <f>D82*E32</f>
        <v>0</v>
      </c>
    </row>
    <row r="83" spans="1:6" ht="12.75">
      <c r="A83" s="1" t="s">
        <v>25</v>
      </c>
      <c r="B83" s="1"/>
      <c r="F83" s="31">
        <f>F51+F55+F59+F71+F77+F81+F82</f>
        <v>65812.91650529727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3817.1491573072412</v>
      </c>
    </row>
    <row r="85" spans="1:6" ht="12.75">
      <c r="A85" s="57"/>
      <c r="B85" s="58" t="s">
        <v>132</v>
      </c>
      <c r="C85" s="58"/>
      <c r="D85" s="57"/>
      <c r="E85" s="59"/>
      <c r="F85" s="60">
        <f>2725.94*4.83</f>
        <v>13166.290200000001</v>
      </c>
    </row>
    <row r="86" spans="1:6" ht="12.75">
      <c r="A86" s="1"/>
      <c r="B86" s="40" t="s">
        <v>133</v>
      </c>
      <c r="C86" s="40"/>
      <c r="D86" s="1"/>
      <c r="E86" s="55"/>
      <c r="F86" s="56">
        <v>666.56</v>
      </c>
    </row>
    <row r="87" spans="1:6" ht="12.75">
      <c r="A87" s="1"/>
      <c r="B87" s="40" t="s">
        <v>134</v>
      </c>
      <c r="C87" s="40"/>
      <c r="D87" s="1"/>
      <c r="E87" s="55"/>
      <c r="F87" s="56">
        <f>3610.22+687.19</f>
        <v>4297.41</v>
      </c>
    </row>
    <row r="88" spans="1:6" ht="15">
      <c r="A88" s="12" t="s">
        <v>27</v>
      </c>
      <c r="B88" s="12"/>
      <c r="C88" s="43"/>
      <c r="D88" s="12"/>
      <c r="E88" s="12"/>
      <c r="F88" s="35">
        <f>F83+F84+F85+F86+F87</f>
        <v>87760.32586260451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47">
        <v>44197</v>
      </c>
      <c r="C90" s="25">
        <v>39561</v>
      </c>
      <c r="D90" s="41">
        <f>F43</f>
        <v>106875.82</v>
      </c>
      <c r="E90" s="41">
        <f>F88</f>
        <v>87760.32586260451</v>
      </c>
      <c r="F90" s="42">
        <f>C90+D90-E90</f>
        <v>58676.49413739549</v>
      </c>
    </row>
    <row r="92" spans="1:6" ht="13.5" thickBot="1">
      <c r="A92" t="s">
        <v>116</v>
      </c>
      <c r="C92" s="51">
        <v>44197</v>
      </c>
      <c r="D92" s="8" t="s">
        <v>117</v>
      </c>
      <c r="E92" s="51">
        <v>44227</v>
      </c>
      <c r="F92" t="s">
        <v>118</v>
      </c>
    </row>
    <row r="93" spans="1:7" ht="13.5" thickBot="1">
      <c r="A93" t="s">
        <v>119</v>
      </c>
      <c r="F93" s="52">
        <f>E90</f>
        <v>87760.32586260451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2021-04-20T07:53:24Z</dcterms:modified>
  <cp:category/>
  <cp:version/>
  <cp:contentType/>
  <cp:contentStatus/>
</cp:coreProperties>
</file>