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<sst xmlns="http://schemas.openxmlformats.org/spreadsheetml/2006/main" count="161" uniqueCount="140">
  <si>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</si>
  <si>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</si>
  <si>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</si>
  <si>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</si>
  <si>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</si>
  <si>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</si>
  <si>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</si>
  <si>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</si>
  <si>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</si>
  <si>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</si>
  <si>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</si>
  <si>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</si>
  <si>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</si>
  <si>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</si>
  <si>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</si>
  <si>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</si>
  <si>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</si>
  <si>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</si>
  <si>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</si>
  <si>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</si>
  <si>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</si>
  <si>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</si>
  <si>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</si>
  <si>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</si>
  <si>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</si>
  <si>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</si>
  <si>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</si>
  <si>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</si>
  <si>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</si>
  <si>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</si>
  <si>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</si>
  <si>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</si>
  <si>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</si>
  <si>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</si>
  <si>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</si>
  <si>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</si>
  <si>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</si>
  <si>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</si>
  <si>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</si>
  <si>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</si>
  <si>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</si>
  <si>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</si>
  <si>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</si>
  <si>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</si>
  <si>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</si>
  <si>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</si>
  <si>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</si>
  <si>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</si>
  <si>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</si>
  <si>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</si>
  <si>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</si>
  <si>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</si>
  <si>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</si>
  <si>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</si>
  <si>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</si>
  <si>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</si>
  <si>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</si>
  <si>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</si>
  <si>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</si>
  <si>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</si>
  <si>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</si>
  <si>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</si>
  <si>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</si>
  <si>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</si>
  <si>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</si>
  <si>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</si>
  <si>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</si>
  <si>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</si>
  <si>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</si>
  <si>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</si>
  <si>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</si>
  <si>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</si>
  <si>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</si>
  <si>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</si>
  <si>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</si>
  <si>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</si>
  <si>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</si>
  <si>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</si>
  <si>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</si>
  <si>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</si>
  <si>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</si>
  <si>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</si>
  <si>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</si>
  <si>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</si>
  <si>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</si>
  <si>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</si>
  <si>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</si>
  <si>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</si>
  <si>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</si>
  <si>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</si>
  <si>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</si>
  <si>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</si>
  <si>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</si>
  <si>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</si>
  <si>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</si>
  <si>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</si>
  <si>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</si>
  <si>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</si>
  <si>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</si>
  <si>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</si>
  <si>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</si>
  <si>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</si>
  <si>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</si>
  <si>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</si>
  <si>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</si>
  <si>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</si>
  <si>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</si>
  <si>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</si>
  <si>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</si>
  <si>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</si>
  <si>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</si>
  <si>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</si>
  <si>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</si>
  <si>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</si>
  <si>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</si>
  <si>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</si>
  <si>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</si>
  <si>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</si>
  <si>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</si>
  <si>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</si>
  <si>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</si>
  <si>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</si>
  <si>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</si>
  <si>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</si>
  <si>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</si>
  <si>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</si>
  <si>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</si>
  <si>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</si>
  <si>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</si>
  <si>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</si>
  <si>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</si>
  <si>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</si>
  <si>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мая</t>
  </si>
  <si>
    <t>за   май  2021 г.</t>
  </si>
  <si>
    <t>ост.на 01.06</t>
  </si>
  <si>
    <t>устр-во контейнерной площадки</t>
  </si>
  <si>
    <t>материал для устр-ва контейнерной площадки</t>
  </si>
  <si>
    <t>смена ламп (6 шт) п-д1,5</t>
  </si>
  <si>
    <t>лампа</t>
  </si>
  <si>
    <t>6шт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</si>
</sst>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83</v>
      </c>
      <c r="D2" s="8">
        <v>5</v>
      </c>
      <c r="K2" s="5" t="s">
        <v>133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0</v>
      </c>
      <c r="M6" s="46">
        <f>L6*160.174*1.302</f>
        <v>0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775.7931585600002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1.86</v>
      </c>
      <c r="M16" s="46">
        <f t="shared" si="0"/>
        <v>387.8965792800001</v>
      </c>
    </row>
    <row r="17" spans="5:13" ht="12.75">
      <c r="E17" t="s">
        <v>97</v>
      </c>
      <c r="J17" s="15" t="s">
        <v>54</v>
      </c>
      <c r="K17" s="26" t="s">
        <v>80</v>
      </c>
      <c r="L17" s="21">
        <v>12.5</v>
      </c>
      <c r="M17" s="46">
        <f t="shared" si="0"/>
        <v>2606.8318500000005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100</v>
      </c>
      <c r="J20" s="20"/>
      <c r="K20" s="27" t="s">
        <v>58</v>
      </c>
      <c r="L20" s="28">
        <f>SUM(L6:L19)</f>
        <v>20.83</v>
      </c>
      <c r="M20" s="34">
        <f>SUM(M6:M19)</f>
        <v>4344.024594840001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48" t="s">
        <v>135</v>
      </c>
      <c r="L24" s="46"/>
      <c r="M24" s="33">
        <v>3960</v>
      </c>
    </row>
    <row r="25" spans="1:13" ht="12.75">
      <c r="A25" t="s">
        <v>104</v>
      </c>
      <c r="J25" s="20">
        <v>2</v>
      </c>
      <c r="K25" s="20" t="s">
        <v>137</v>
      </c>
      <c r="L25" s="46">
        <f>0.06*7.1</f>
        <v>0.426</v>
      </c>
      <c r="M25" s="33">
        <f aca="true" t="shared" si="1" ref="M25:M32">L25*160.174*1.302*1.15</f>
        <v>102.16695386519999</v>
      </c>
    </row>
    <row r="26" spans="1:13" ht="12.75">
      <c r="A26" t="s">
        <v>105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106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0.426</v>
      </c>
      <c r="M33" s="34">
        <f>SUM(M24:M32)</f>
        <v>4062.1669538652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136</v>
      </c>
      <c r="L37" s="25"/>
      <c r="M37" s="25">
        <v>14394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139</v>
      </c>
      <c r="M38" s="46">
        <f>6*20</f>
        <v>120</v>
      </c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56175.9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48333.39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0.8603936919568711</v>
      </c>
      <c r="J42" s="20">
        <v>6</v>
      </c>
      <c r="K42" s="20"/>
      <c r="L42" s="25"/>
      <c r="M42" s="25"/>
    </row>
    <row r="43" spans="1:13" ht="12.75">
      <c r="A43" t="s">
        <v>126</v>
      </c>
      <c r="F43" s="5">
        <f>250+400+250</f>
        <v>900</v>
      </c>
      <c r="J43" s="20">
        <v>7</v>
      </c>
      <c r="K43" s="20"/>
      <c r="L43" s="25"/>
      <c r="M43" s="59"/>
    </row>
    <row r="44" spans="1:13" ht="12.75">
      <c r="A44" s="3" t="s">
        <v>9</v>
      </c>
      <c r="B44" s="3"/>
      <c r="C44" s="3"/>
      <c r="D44" s="3"/>
      <c r="E44" s="1"/>
      <c r="F44" s="8">
        <f>F41+F43</f>
        <v>49233.39</v>
      </c>
      <c r="J44" s="20">
        <v>8</v>
      </c>
      <c r="K44" s="20"/>
      <c r="L44" s="25"/>
      <c r="M44" s="59"/>
    </row>
    <row r="45" spans="10:13" ht="12.75">
      <c r="J45" s="20">
        <v>9</v>
      </c>
      <c r="K45" s="20"/>
      <c r="L45" s="25"/>
      <c r="M45" s="42"/>
    </row>
    <row r="46" spans="2:13" ht="12.75">
      <c r="B46" s="1" t="s">
        <v>10</v>
      </c>
      <c r="C46" s="1"/>
      <c r="J46" s="20">
        <v>10</v>
      </c>
      <c r="K46" s="50"/>
      <c r="L46" s="51"/>
      <c r="M46" s="51"/>
    </row>
    <row r="47" spans="10:13" ht="12.75">
      <c r="J47" s="20">
        <v>11</v>
      </c>
      <c r="K47" s="50"/>
      <c r="L47" s="51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0"/>
      <c r="L48" s="51"/>
      <c r="M48" s="47"/>
    </row>
    <row r="49" spans="1:13" ht="12.75">
      <c r="A49" t="s">
        <v>12</v>
      </c>
      <c r="F49" s="11">
        <f>6729.8*1.302</f>
        <v>8762.1996</v>
      </c>
      <c r="J49" s="20">
        <v>13</v>
      </c>
      <c r="K49" s="50"/>
      <c r="L49" s="51"/>
      <c r="M49" s="47"/>
    </row>
    <row r="50" spans="1:13" ht="12.75">
      <c r="A50" s="6" t="s">
        <v>15</v>
      </c>
      <c r="F50" s="5">
        <f>2727*1.302</f>
        <v>3550.554</v>
      </c>
      <c r="J50" s="20">
        <v>14</v>
      </c>
      <c r="K50" s="50"/>
      <c r="L50" s="51"/>
      <c r="M50" s="47"/>
    </row>
    <row r="51" spans="1:13" ht="12.75">
      <c r="A51" s="60" t="s">
        <v>81</v>
      </c>
      <c r="B51" s="57"/>
      <c r="C51" s="57"/>
      <c r="D51" s="57"/>
      <c r="E51" s="61">
        <v>0</v>
      </c>
      <c r="F51" s="58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12312.7536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0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64"/>
      <c r="M57" s="42"/>
    </row>
    <row r="58" spans="1:13" ht="12.75">
      <c r="A58" t="s">
        <v>19</v>
      </c>
      <c r="C58" s="49">
        <v>304061</v>
      </c>
      <c r="D58">
        <v>224780.8</v>
      </c>
      <c r="E58">
        <v>3431.7</v>
      </c>
      <c r="F58" s="35">
        <f>C58/D58*E58</f>
        <v>4642.06077075978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4344.024594840001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4062.1669538652</v>
      </c>
      <c r="J60" s="20"/>
      <c r="K60" s="20"/>
      <c r="L60" s="31" t="s">
        <v>65</v>
      </c>
      <c r="M60" s="28">
        <f>SUM(M37:M59)</f>
        <v>14514</v>
      </c>
    </row>
    <row r="61" spans="1:6" ht="12.75">
      <c r="A61" t="s">
        <v>73</v>
      </c>
      <c r="F61" s="5">
        <f>2*600*1.302</f>
        <v>1562.4</v>
      </c>
    </row>
    <row r="62" spans="1:6" ht="12.75">
      <c r="A62" t="s">
        <v>22</v>
      </c>
      <c r="F62" s="5">
        <f>M60</f>
        <v>14514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0.24</v>
      </c>
      <c r="E65" t="s">
        <v>14</v>
      </c>
      <c r="F65" s="11">
        <f>B65*D65</f>
        <v>823.608</v>
      </c>
    </row>
    <row r="66" spans="1:6" s="49" customFormat="1" ht="12.75">
      <c r="A66" s="57" t="s">
        <v>130</v>
      </c>
      <c r="B66" s="57"/>
      <c r="C66" s="57"/>
      <c r="D66" s="58"/>
      <c r="E66" s="57"/>
      <c r="F66" s="58">
        <v>0</v>
      </c>
    </row>
    <row r="67" spans="1:6" ht="12.75">
      <c r="A67" s="57" t="s">
        <v>82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29948.260319464982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0.24</v>
      </c>
      <c r="E70" t="s">
        <v>14</v>
      </c>
      <c r="F70" s="11">
        <f>B70*D70</f>
        <v>823.608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0.91</v>
      </c>
      <c r="E73" t="s">
        <v>14</v>
      </c>
      <c r="F73" s="11">
        <f>B73*D73</f>
        <v>3122.8469999999998</v>
      </c>
    </row>
    <row r="74" spans="1:6" ht="12.75">
      <c r="A74" s="10" t="s">
        <v>29</v>
      </c>
      <c r="F74" s="32">
        <f>F70+F73</f>
        <v>3946.455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2.23</v>
      </c>
      <c r="E77" t="s">
        <v>14</v>
      </c>
      <c r="F77" s="11">
        <f>B77*D77</f>
        <v>7652.691</v>
      </c>
    </row>
    <row r="78" spans="1:6" ht="12.75">
      <c r="A78" s="10" t="s">
        <v>32</v>
      </c>
      <c r="F78" s="32">
        <f>SUM(F77)</f>
        <v>7652.691</v>
      </c>
    </row>
    <row r="79" spans="1:6" ht="12.75">
      <c r="A79" s="62" t="s">
        <v>76</v>
      </c>
      <c r="B79" s="57"/>
      <c r="C79" s="57"/>
      <c r="D79" s="61">
        <v>0</v>
      </c>
      <c r="E79" s="57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53860.15991946498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3123.889275328969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3381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619.08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2951.75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63935.87919479395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44317</v>
      </c>
      <c r="C87" s="40">
        <v>-1095794</v>
      </c>
      <c r="D87" s="44">
        <f>F44</f>
        <v>49233.39</v>
      </c>
      <c r="E87" s="44">
        <f>F85</f>
        <v>63935.87919479395</v>
      </c>
      <c r="F87" s="45">
        <f>C87+D87-E87</f>
        <v>-1110496.4891947939</v>
      </c>
    </row>
    <row r="89" spans="1:6" ht="13.5" thickBot="1">
      <c r="A89" t="s">
        <v>109</v>
      </c>
      <c r="C89" s="53">
        <v>44317</v>
      </c>
      <c r="D89" s="8" t="s">
        <v>110</v>
      </c>
      <c r="E89" s="53">
        <v>44347</v>
      </c>
      <c r="F89" t="s">
        <v>111</v>
      </c>
    </row>
    <row r="90" spans="1:7" ht="13.5" thickBot="1">
      <c r="A90" t="s">
        <v>112</v>
      </c>
      <c r="F90" s="54">
        <f>E87</f>
        <v>63935.87919479395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2017-08-21T12:47:09Z</cp:lastPrinted>
  <dcterms:created xsi:type="dcterms:W3CDTF">2008-08-18T07:30:19Z</dcterms:created>
  <dcterms:modified xsi:type="dcterms:W3CDTF">2021-09-28T13:41:32Z</dcterms:modified>
  <cp:category/>
  <cp:version/>
  <cp:contentType/>
  <cp:contentStatus/>
</cp:coreProperties>
</file>