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<sst xmlns="http://schemas.openxmlformats.org/spreadsheetml/2006/main" count="172" uniqueCount="148">
  <si>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</si>
  <si>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</si>
  <si>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</si>
  <si>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</si>
  <si>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</si>
  <si>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</si>
  <si>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</si>
  <si>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</si>
  <si>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</si>
  <si>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</si>
  <si>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</si>
  <si>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</si>
  <si>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</si>
  <si>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</si>
  <si>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</si>
  <si>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</si>
  <si>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</si>
  <si>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</si>
  <si>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</si>
  <si>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</si>
  <si>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</si>
  <si>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</si>
  <si>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</si>
  <si>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</si>
  <si>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</si>
  <si>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</si>
  <si>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</si>
  <si>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</si>
  <si>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</si>
  <si>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</si>
  <si>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</si>
  <si>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</si>
  <si>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</si>
  <si>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</si>
  <si>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</si>
  <si>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</si>
  <si>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</si>
  <si>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</si>
  <si>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</si>
  <si>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</si>
  <si>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</si>
  <si>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</si>
  <si>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</si>
  <si>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</si>
  <si>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</si>
  <si>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</si>
  <si>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</si>
  <si>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</si>
  <si>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</si>
  <si>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</si>
  <si>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</si>
  <si>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</si>
  <si>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</si>
  <si>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</si>
  <si>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</si>
  <si>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</si>
  <si>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</si>
  <si>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</si>
  <si>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</si>
  <si>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</si>
  <si>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</si>
  <si>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</si>
  <si>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</si>
  <si>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</si>
  <si>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</si>
  <si>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</si>
  <si>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</si>
  <si>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</si>
  <si>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</si>
  <si>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</si>
  <si>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</si>
  <si>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</si>
  <si>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</si>
  <si>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</si>
  <si>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</si>
  <si>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</si>
  <si>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</si>
  <si>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</si>
  <si>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</si>
  <si>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</si>
  <si>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</si>
  <si>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</si>
  <si>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</si>
  <si>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</si>
  <si>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</si>
  <si>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</si>
  <si>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</si>
  <si>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</si>
  <si>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</si>
  <si>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</si>
  <si>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</si>
  <si>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</si>
  <si>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</si>
  <si>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</si>
  <si>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</si>
  <si>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</si>
  <si>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</si>
  <si>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</si>
  <si>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</si>
  <si>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</si>
  <si>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</si>
  <si>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</si>
  <si>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</si>
  <si>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</si>
  <si>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</si>
  <si>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</si>
  <si>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</si>
  <si>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</si>
  <si>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</si>
  <si>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</si>
  <si>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</si>
  <si>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</si>
  <si>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</si>
  <si>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</si>
  <si>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</si>
  <si>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</si>
  <si>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</si>
  <si>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</si>
  <si>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</si>
  <si>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</si>
  <si>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</si>
  <si>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</si>
  <si>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</si>
  <si>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</si>
  <si>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</si>
  <si>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</si>
  <si>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</si>
  <si>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</si>
  <si>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</si>
  <si>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</si>
  <si>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</si>
  <si>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</si>
  <si>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2021г.</t>
  </si>
  <si>
    <t>апреля</t>
  </si>
  <si>
    <t>за   апрель  2021 г.</t>
  </si>
  <si>
    <t>ост.на 01.05</t>
  </si>
  <si>
    <t>откачка воды из тех.подполий</t>
  </si>
  <si>
    <t>смена замка (1шт) подвал</t>
  </si>
  <si>
    <t>замок</t>
  </si>
  <si>
    <t>1шт</t>
  </si>
  <si>
    <t>устр-во цементной стяжки</t>
  </si>
  <si>
    <t>горизонт универс.</t>
  </si>
  <si>
    <t>20кг</t>
  </si>
  <si>
    <t>смена ламп (2шт) п-д2</t>
  </si>
  <si>
    <t>лампа</t>
  </si>
  <si>
    <t>2шт</t>
  </si>
  <si>
    <t xml:space="preserve">смена хомута </t>
  </si>
  <si>
    <t>хомут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</si>
</sst>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3" sqref="M43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4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6.8100000000000005</v>
      </c>
      <c r="M20" s="34">
        <f>SUM(M6:M19)</f>
        <v>1420.2019918800002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>
        <f>1*7</f>
        <v>7</v>
      </c>
      <c r="M24" s="33">
        <f>L24*160.174*1.302*1.15</f>
        <v>1678.7997114000002</v>
      </c>
    </row>
    <row r="25" spans="1:13" ht="12.75">
      <c r="A25" t="s">
        <v>113</v>
      </c>
      <c r="J25" s="35">
        <v>2</v>
      </c>
      <c r="K25" s="36" t="s">
        <v>137</v>
      </c>
      <c r="L25" s="53">
        <v>1.07</v>
      </c>
      <c r="M25" s="33">
        <f aca="true" t="shared" si="1" ref="M25:M34">L25*160.174*1.302*1.15</f>
        <v>256.61652731400005</v>
      </c>
    </row>
    <row r="26" spans="1:13" ht="12.75">
      <c r="A26" t="s">
        <v>114</v>
      </c>
      <c r="J26" s="35">
        <v>3</v>
      </c>
      <c r="K26" s="36" t="s">
        <v>140</v>
      </c>
      <c r="L26" s="53">
        <f>0.03*75.3</f>
        <v>2.259</v>
      </c>
      <c r="M26" s="33">
        <f t="shared" si="1"/>
        <v>541.7726497217999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 t="s">
        <v>143</v>
      </c>
      <c r="L27" s="53">
        <v>0.14</v>
      </c>
      <c r="M27" s="33">
        <f t="shared" si="1"/>
        <v>33.575994228000006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146</v>
      </c>
      <c r="L28" s="23">
        <v>2</v>
      </c>
      <c r="M28" s="33">
        <f t="shared" si="1"/>
        <v>479.65706040000003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20"/>
      <c r="K35" s="30" t="s">
        <v>56</v>
      </c>
      <c r="L35" s="34">
        <f>SUM(L24:L34)</f>
        <v>12.469000000000001</v>
      </c>
      <c r="M35" s="34">
        <f>SUM(M24:M34)</f>
        <v>2990.4219430638</v>
      </c>
    </row>
    <row r="36" spans="1:11" ht="12.75">
      <c r="A36" t="s">
        <v>4</v>
      </c>
      <c r="E36">
        <v>427</v>
      </c>
      <c r="F36" t="s">
        <v>64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 t="s">
        <v>138</v>
      </c>
      <c r="L39" s="25" t="s">
        <v>139</v>
      </c>
      <c r="M39" s="25">
        <v>289.41</v>
      </c>
    </row>
    <row r="40" spans="1:13" ht="12.75">
      <c r="A40" s="2" t="s">
        <v>6</v>
      </c>
      <c r="F40" s="11">
        <v>55482.69</v>
      </c>
      <c r="J40" s="20">
        <v>2</v>
      </c>
      <c r="K40" s="20" t="s">
        <v>141</v>
      </c>
      <c r="L40" s="25" t="s">
        <v>142</v>
      </c>
      <c r="M40" s="25">
        <f>20*12.75</f>
        <v>255</v>
      </c>
    </row>
    <row r="41" spans="1:13" ht="12.75">
      <c r="A41" t="s">
        <v>7</v>
      </c>
      <c r="F41" s="5">
        <v>48474.12</v>
      </c>
      <c r="J41" s="20">
        <v>3</v>
      </c>
      <c r="K41" s="20" t="s">
        <v>144</v>
      </c>
      <c r="L41" s="25" t="s">
        <v>145</v>
      </c>
      <c r="M41" s="25">
        <f>2*11.6</f>
        <v>23.2</v>
      </c>
    </row>
    <row r="42" spans="2:13" ht="12.75">
      <c r="B42" t="s">
        <v>8</v>
      </c>
      <c r="F42" s="9">
        <f>F41/F40</f>
        <v>0.873680061294793</v>
      </c>
      <c r="J42" s="20">
        <v>4</v>
      </c>
      <c r="K42" s="20" t="s">
        <v>147</v>
      </c>
      <c r="L42" s="25" t="s">
        <v>139</v>
      </c>
      <c r="M42" s="25">
        <v>4.71</v>
      </c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400+250+400+(920.3*13.77)</f>
        <v>13722.530999999999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62196.651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57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9456*1.302</f>
        <v>12311.712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2182*1.302</f>
        <v>2840.964</v>
      </c>
      <c r="J50" s="20">
        <v>12</v>
      </c>
      <c r="K50" s="20"/>
      <c r="L50" s="25"/>
      <c r="M50" s="25"/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74</v>
      </c>
      <c r="F52" s="32">
        <f>F49+F50+F51</f>
        <v>15152.676</v>
      </c>
      <c r="J52" s="20">
        <v>14</v>
      </c>
      <c r="K52" s="20"/>
      <c r="L52" s="25"/>
      <c r="M52" s="25"/>
    </row>
    <row r="53" spans="1:13" ht="12.75">
      <c r="A53" s="4" t="s">
        <v>16</v>
      </c>
      <c r="F53" t="s">
        <v>73</v>
      </c>
      <c r="J53" s="20">
        <v>15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9">
        <v>295302</v>
      </c>
      <c r="D58">
        <v>224780.8</v>
      </c>
      <c r="E58">
        <v>3654.2</v>
      </c>
      <c r="F58" s="37">
        <f>C58/D58*E58</f>
        <v>4800.643864600535</v>
      </c>
      <c r="J58" s="20">
        <v>20</v>
      </c>
      <c r="K58" s="20"/>
      <c r="L58" s="25"/>
      <c r="M58" s="25"/>
    </row>
    <row r="59" spans="1:13" ht="14.25" customHeight="1">
      <c r="A59" t="s">
        <v>20</v>
      </c>
      <c r="F59" s="37">
        <f>M20</f>
        <v>1420.2019918800002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2990.4219430638</v>
      </c>
      <c r="J60" s="20"/>
      <c r="K60" s="20"/>
      <c r="L60" s="31" t="s">
        <v>63</v>
      </c>
      <c r="M60" s="28">
        <f>SUM(M39:M59)</f>
        <v>572.3200000000002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22</v>
      </c>
      <c r="F62" s="5">
        <f>M60</f>
        <v>572.3200000000002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0.47</v>
      </c>
      <c r="E65" t="s">
        <v>14</v>
      </c>
      <c r="F65" s="11">
        <f>B65*D65</f>
        <v>1718.32</v>
      </c>
    </row>
    <row r="66" spans="1:6" ht="12.75">
      <c r="A66" s="58" t="s">
        <v>76</v>
      </c>
      <c r="B66" s="58"/>
      <c r="C66" s="58"/>
      <c r="D66" s="59"/>
      <c r="E66" s="58"/>
      <c r="F66" s="59">
        <v>0</v>
      </c>
    </row>
    <row r="67" spans="1:6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11501.907799544335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0.24</v>
      </c>
      <c r="E70" t="s">
        <v>14</v>
      </c>
      <c r="F70" s="11">
        <f>B70*D70</f>
        <v>877.4399999999999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0.55</v>
      </c>
      <c r="E73" t="s">
        <v>14</v>
      </c>
      <c r="F73" s="11">
        <f>B73*D73</f>
        <v>2010.8000000000002</v>
      </c>
    </row>
    <row r="74" spans="1:6" ht="12.75">
      <c r="A74" s="4" t="s">
        <v>29</v>
      </c>
      <c r="F74" s="32">
        <f>F70+F73</f>
        <v>2888.2400000000002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2.13</v>
      </c>
      <c r="E77" t="s">
        <v>14</v>
      </c>
      <c r="F77" s="11">
        <f>B77*D77</f>
        <v>7787.28</v>
      </c>
    </row>
    <row r="78" spans="1:6" ht="12.75">
      <c r="A78" s="4" t="s">
        <v>31</v>
      </c>
      <c r="F78" s="32">
        <f>SUM(F77)</f>
        <v>7787.28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37330.10379954434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2165.1460203735714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2670.99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v>292.19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42458.42981991791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44287</v>
      </c>
      <c r="C87" s="42">
        <v>175864</v>
      </c>
      <c r="D87" s="45">
        <f>F44</f>
        <v>62196.651</v>
      </c>
      <c r="E87" s="45">
        <f>F85</f>
        <v>42458.42981991791</v>
      </c>
      <c r="F87" s="46">
        <f>C87+D87-E87</f>
        <v>195602.2211800821</v>
      </c>
    </row>
    <row r="89" spans="1:6" ht="13.5" thickBot="1">
      <c r="A89" t="s">
        <v>86</v>
      </c>
      <c r="C89" s="51">
        <v>44287</v>
      </c>
      <c r="D89" s="8" t="s">
        <v>87</v>
      </c>
      <c r="E89" s="51">
        <v>44316</v>
      </c>
      <c r="F89" t="s">
        <v>88</v>
      </c>
    </row>
    <row r="90" spans="1:7" ht="13.5" thickBot="1">
      <c r="A90" t="s">
        <v>89</v>
      </c>
      <c r="F90" s="52">
        <f>E87</f>
        <v>42458.42981991791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2017-08-21T12:44:58Z</cp:lastPrinted>
  <dcterms:created xsi:type="dcterms:W3CDTF">2008-08-18T07:30:19Z</dcterms:created>
  <dcterms:modified xsi:type="dcterms:W3CDTF">2021-08-09T05:50:38Z</dcterms:modified>
  <cp:category/>
  <cp:version/>
  <cp:contentType/>
  <cp:contentStatus/>
</cp:coreProperties>
</file>