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<sst xmlns="http://schemas.openxmlformats.org/spreadsheetml/2006/main" count="174" uniqueCount="149">
  <si>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</si>
  <si>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</si>
  <si>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</si>
  <si>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</si>
  <si>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</si>
  <si>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</si>
  <si>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</si>
  <si>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</si>
  <si>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</si>
  <si>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</si>
  <si>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</si>
  <si>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</si>
  <si>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</si>
  <si>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</si>
  <si>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</si>
  <si>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</si>
  <si>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</si>
  <si>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</si>
  <si>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</si>
  <si>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</si>
  <si>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</si>
  <si>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</si>
  <si>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</si>
  <si>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</si>
  <si>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</si>
  <si>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</si>
  <si>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</si>
  <si>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</si>
  <si>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</si>
  <si>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</si>
  <si>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</si>
  <si>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</si>
  <si>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</si>
  <si>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</si>
  <si>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</si>
  <si>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</si>
  <si>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</si>
  <si>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</si>
  <si>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</si>
  <si>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</si>
  <si>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</si>
  <si>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</si>
  <si>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</si>
  <si>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</si>
  <si>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</si>
  <si>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</si>
  <si>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</si>
  <si>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</si>
  <si>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</si>
  <si>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</si>
  <si>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</si>
  <si>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</si>
  <si>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</si>
  <si>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</si>
  <si>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</si>
  <si>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</si>
  <si>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</si>
  <si>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</si>
  <si>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</si>
  <si>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</si>
  <si>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</si>
  <si>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</si>
  <si>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</si>
  <si>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</si>
  <si>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</si>
  <si>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</si>
  <si>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</si>
  <si>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</si>
  <si>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</si>
  <si>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</si>
  <si>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</si>
  <si>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</si>
  <si>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</si>
  <si>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</si>
  <si>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</si>
  <si>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</si>
  <si>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</si>
  <si>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</si>
  <si>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</si>
  <si>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</si>
  <si>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</si>
  <si>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</si>
  <si>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</si>
  <si>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</si>
  <si>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</si>
  <si>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</si>
  <si>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</si>
  <si>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</si>
  <si>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</si>
  <si>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</si>
  <si>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</si>
  <si>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</si>
  <si>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</si>
  <si>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</si>
  <si>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</si>
  <si>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</si>
  <si>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</si>
  <si>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</si>
  <si>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</si>
  <si>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</si>
  <si>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</si>
  <si>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</si>
  <si>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</si>
  <si>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</si>
  <si>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</si>
  <si>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</si>
  <si>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</si>
  <si>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</si>
  <si>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</si>
  <si>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</si>
  <si>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</si>
  <si>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</si>
  <si>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</si>
  <si>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</si>
  <si>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</si>
  <si>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</si>
  <si>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</si>
  <si>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</si>
  <si>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</si>
  <si>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</si>
  <si>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</si>
  <si>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</si>
  <si>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</si>
  <si>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</si>
  <si>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</si>
  <si>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</si>
  <si>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</si>
  <si>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</si>
  <si>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</si>
  <si>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</si>
  <si>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</si>
  <si>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</si>
  <si>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</si>
  <si>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</si>
  <si>
    <t>смена труб д 25 п.пр. (4мп) кв.13</t>
  </si>
  <si>
    <t>труба д 25 п.пр.</t>
  </si>
  <si>
    <t>4мп</t>
  </si>
  <si>
    <t>муфта 25</t>
  </si>
  <si>
    <t>2шт</t>
  </si>
  <si>
    <t>4шт</t>
  </si>
  <si>
    <t xml:space="preserve">отвод </t>
  </si>
  <si>
    <t>смена ламп (2 шт) п-д3,4</t>
  </si>
  <si>
    <t>лампа</t>
  </si>
  <si>
    <t>смена светильника (1шт) п-д4</t>
  </si>
  <si>
    <t>светильник</t>
  </si>
  <si>
    <t>1шт</t>
  </si>
  <si>
    <t>провод</t>
  </si>
  <si>
    <t>1мп</t>
  </si>
  <si>
    <t>саморез, дюпель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</si>
</sst>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2">
      <selection activeCell="D89" sqref="D8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5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L6*160.174*1.302</f>
        <v>590.1867308400001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1069.84379124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f>0.04*184.3</f>
        <v>7.372000000000001</v>
      </c>
      <c r="M24" s="31">
        <f>L24*160.174*1.302*1.15</f>
        <v>1768.0159246344</v>
      </c>
    </row>
    <row r="25" spans="1:13" ht="12.75">
      <c r="A25" t="s">
        <v>114</v>
      </c>
      <c r="J25" s="20">
        <v>2</v>
      </c>
      <c r="K25" s="20" t="s">
        <v>141</v>
      </c>
      <c r="L25" s="48">
        <v>0.14</v>
      </c>
      <c r="M25" s="31">
        <f aca="true" t="shared" si="1" ref="M25:M41">L25*160.174*1.302*1.15</f>
        <v>33.575994228000006</v>
      </c>
    </row>
    <row r="26" spans="1:13" ht="12.75">
      <c r="A26" t="s">
        <v>115</v>
      </c>
      <c r="J26" s="20">
        <v>3</v>
      </c>
      <c r="K26" s="20" t="s">
        <v>143</v>
      </c>
      <c r="L26" s="48">
        <v>0.89</v>
      </c>
      <c r="M26" s="31">
        <f t="shared" si="1"/>
        <v>213.44739187800002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48832.11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39929.24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0.8176841017109439</v>
      </c>
      <c r="J42" s="20"/>
      <c r="K42" s="30" t="s">
        <v>57</v>
      </c>
      <c r="L42" s="28">
        <f>SUM(L24:L41)</f>
        <v>8.402000000000001</v>
      </c>
      <c r="M42" s="32">
        <f>SUM(M24:M41)</f>
        <v>2015.0393107404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41229.24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135</v>
      </c>
      <c r="L46" s="23" t="s">
        <v>136</v>
      </c>
      <c r="M46" s="23">
        <f>4*90</f>
        <v>360</v>
      </c>
    </row>
    <row r="47" spans="10:13" ht="12.75">
      <c r="J47" s="20">
        <v>2</v>
      </c>
      <c r="K47" s="20" t="s">
        <v>137</v>
      </c>
      <c r="L47" s="23" t="s">
        <v>138</v>
      </c>
      <c r="M47" s="23">
        <f>2*66.94</f>
        <v>133.88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140</v>
      </c>
      <c r="L48" s="23" t="s">
        <v>139</v>
      </c>
      <c r="M48" s="23">
        <f>4*25.13</f>
        <v>100.52</v>
      </c>
    </row>
    <row r="49" spans="1:13" ht="12.75">
      <c r="A49" t="s">
        <v>12</v>
      </c>
      <c r="F49" s="11">
        <f>4831*1.302</f>
        <v>6289.962</v>
      </c>
      <c r="J49" s="20">
        <v>4</v>
      </c>
      <c r="K49" s="20" t="s">
        <v>142</v>
      </c>
      <c r="L49" s="23" t="s">
        <v>138</v>
      </c>
      <c r="M49" s="23">
        <f>2*20</f>
        <v>40</v>
      </c>
    </row>
    <row r="50" spans="1:13" ht="12.75">
      <c r="A50" s="6" t="s">
        <v>15</v>
      </c>
      <c r="F50" s="11">
        <f>1745*1.302</f>
        <v>2271.9900000000002</v>
      </c>
      <c r="J50" s="20">
        <v>5</v>
      </c>
      <c r="K50" s="20" t="s">
        <v>144</v>
      </c>
      <c r="L50" s="25" t="s">
        <v>145</v>
      </c>
      <c r="M50" s="23">
        <v>282.4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 t="s">
        <v>146</v>
      </c>
      <c r="L51" s="23" t="s">
        <v>147</v>
      </c>
      <c r="M51" s="23">
        <v>39.3</v>
      </c>
    </row>
    <row r="52" spans="1:13" ht="12.75">
      <c r="A52" s="10" t="s">
        <v>33</v>
      </c>
      <c r="D52" s="5"/>
      <c r="F52" s="33">
        <f>F49+F50+F51</f>
        <v>8561.952000000001</v>
      </c>
      <c r="J52" s="20">
        <v>7</v>
      </c>
      <c r="K52" s="20" t="s">
        <v>148</v>
      </c>
      <c r="L52" s="23" t="s">
        <v>139</v>
      </c>
      <c r="M52" s="23">
        <f>0.65*4</f>
        <v>2.6</v>
      </c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304061</v>
      </c>
      <c r="D59">
        <v>224780.8</v>
      </c>
      <c r="E59">
        <v>3205.8</v>
      </c>
      <c r="F59" s="36">
        <f>C59/D59*E59</f>
        <v>4336.485828860828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1069.84379124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2015.0393107404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1*600*1.302</f>
        <v>781.2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958.6999999999999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0.24</v>
      </c>
      <c r="E66" t="s">
        <v>14</v>
      </c>
      <c r="F66" s="11">
        <f>B66*D66</f>
        <v>769.392</v>
      </c>
      <c r="J66" s="20">
        <v>21</v>
      </c>
      <c r="K66" s="20"/>
      <c r="L66" s="25"/>
      <c r="M66" s="25"/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9930.66093084123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958.6999999999999</v>
      </c>
    </row>
    <row r="71" spans="1:6" ht="12.75">
      <c r="A71" t="s">
        <v>27</v>
      </c>
      <c r="B71">
        <v>3205.8</v>
      </c>
      <c r="C71" t="s">
        <v>65</v>
      </c>
      <c r="D71" s="5">
        <v>0.24</v>
      </c>
      <c r="E71" t="s">
        <v>14</v>
      </c>
      <c r="F71" s="11">
        <f>B71*D71</f>
        <v>769.392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0.91</v>
      </c>
      <c r="E74" t="s">
        <v>14</v>
      </c>
      <c r="F74" s="11">
        <f>B74*D74</f>
        <v>2917.2780000000002</v>
      </c>
    </row>
    <row r="75" spans="1:6" ht="12.75">
      <c r="A75" s="10" t="s">
        <v>29</v>
      </c>
      <c r="F75" s="33">
        <f>F71+F74</f>
        <v>3686.67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2.23</v>
      </c>
      <c r="E78" t="s">
        <v>14</v>
      </c>
      <c r="F78" s="11">
        <f>B78*D78</f>
        <v>7148.934</v>
      </c>
    </row>
    <row r="79" spans="1:6" ht="12.75">
      <c r="A79" s="10" t="s">
        <v>31</v>
      </c>
      <c r="F79" s="33">
        <f>SUM(F78)</f>
        <v>7148.934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29328.216930841234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1701.0365819887916</v>
      </c>
    </row>
    <row r="83" spans="1:6" ht="12.75">
      <c r="A83" s="1"/>
      <c r="B83" s="37" t="s">
        <v>127</v>
      </c>
      <c r="C83" s="37"/>
      <c r="D83" s="1"/>
      <c r="E83" s="54"/>
      <c r="F83" s="55">
        <v>1139.88</v>
      </c>
    </row>
    <row r="84" spans="1:6" ht="12.75">
      <c r="A84" s="1"/>
      <c r="B84" s="37" t="s">
        <v>128</v>
      </c>
      <c r="C84" s="37"/>
      <c r="D84" s="1"/>
      <c r="E84" s="54"/>
      <c r="F84" s="55">
        <v>192.48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32361.613512830027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44317</v>
      </c>
      <c r="C88" s="41">
        <v>-146205</v>
      </c>
      <c r="D88" s="44">
        <f>F44</f>
        <v>41229.24</v>
      </c>
      <c r="E88" s="44">
        <f>F86</f>
        <v>32361.613512830027</v>
      </c>
      <c r="F88" s="45">
        <f>C88+D88-E88</f>
        <v>-137337.37351283003</v>
      </c>
    </row>
    <row r="90" spans="1:6" ht="13.5" thickBot="1">
      <c r="A90" t="s">
        <v>85</v>
      </c>
      <c r="C90" s="51">
        <v>44317</v>
      </c>
      <c r="D90" s="8" t="s">
        <v>86</v>
      </c>
      <c r="E90" s="51">
        <v>44347</v>
      </c>
      <c r="F90" t="s">
        <v>87</v>
      </c>
    </row>
    <row r="91" spans="1:7" ht="13.5" thickBot="1">
      <c r="A91" t="s">
        <v>88</v>
      </c>
      <c r="F91" s="52">
        <f>E88</f>
        <v>32361.613512830027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2022-02-09T08:44:30Z</dcterms:modified>
  <cp:category/>
  <cp:version/>
  <cp:contentType/>
  <cp:contentStatus/>
</cp:coreProperties>
</file>