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<sst xmlns="http://schemas.openxmlformats.org/spreadsheetml/2006/main" count="193" uniqueCount="162">
  <si>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</si>
  <si>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</si>
  <si>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</si>
  <si>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</si>
  <si>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</si>
  <si>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</si>
  <si>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</si>
  <si>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</si>
  <si>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</si>
  <si>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</si>
  <si>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</si>
  <si>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</si>
  <si>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</si>
  <si>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</si>
  <si>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</si>
  <si>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</si>
  <si>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</si>
  <si>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</si>
  <si>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</si>
  <si>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</si>
  <si>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</si>
  <si>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</si>
  <si>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</si>
  <si>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</si>
  <si>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</si>
  <si>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</si>
  <si>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</si>
  <si>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</si>
  <si>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</si>
  <si>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</si>
  <si>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</si>
  <si>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</si>
  <si>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</si>
  <si>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</si>
  <si>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</si>
  <si>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</si>
  <si>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</si>
  <si>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</si>
  <si>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</si>
  <si>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</si>
  <si>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</si>
  <si>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</si>
  <si>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</si>
  <si>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</si>
  <si>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</si>
  <si>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</si>
  <si>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</si>
  <si>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</si>
  <si>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</si>
  <si>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</si>
  <si>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</si>
  <si>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</si>
  <si>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</si>
  <si>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</si>
  <si>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</si>
  <si>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</si>
  <si>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</si>
  <si>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</si>
  <si>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</si>
  <si>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</si>
  <si>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</si>
  <si>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</si>
  <si>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</si>
  <si>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</si>
  <si>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</si>
  <si>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</si>
  <si>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</si>
  <si>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</si>
  <si>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</si>
  <si>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</si>
  <si>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</si>
  <si>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</si>
  <si>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</si>
  <si>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</si>
  <si>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</si>
  <si>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</si>
  <si>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</si>
  <si>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</si>
  <si>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</si>
  <si>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</si>
  <si>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</si>
  <si>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</si>
  <si>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</si>
  <si>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</si>
  <si>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</si>
  <si>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</si>
  <si>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</si>
  <si>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</si>
  <si>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</si>
  <si>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</si>
  <si>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</si>
  <si>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</si>
  <si>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</si>
  <si>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</si>
  <si>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</si>
  <si>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</si>
  <si>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</si>
  <si>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</si>
  <si>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</si>
  <si>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</si>
  <si>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</si>
  <si>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</si>
  <si>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</si>
  <si>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</si>
  <si>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</si>
  <si>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</si>
  <si>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</si>
  <si>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</si>
  <si>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</si>
  <si>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</si>
  <si>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</si>
  <si>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</si>
  <si>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</si>
  <si>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</si>
  <si>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</si>
  <si>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</si>
  <si>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</si>
  <si>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</si>
  <si>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</si>
  <si>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</si>
  <si>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</si>
  <si>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</si>
  <si>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</si>
  <si>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</si>
  <si>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</si>
  <si>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</si>
  <si>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</si>
  <si>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</si>
  <si>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</si>
  <si>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</si>
  <si>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</si>
  <si>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смена ламп (1шт) п-д3</t>
  </si>
  <si>
    <t>февраля</t>
  </si>
  <si>
    <t>за   февраль  2021 г.</t>
  </si>
  <si>
    <t>ост.на 01.03</t>
  </si>
  <si>
    <t>смена труб д 32 п.пр. (1мп) чердак</t>
  </si>
  <si>
    <t>смена гебо (1шт) чердак</t>
  </si>
  <si>
    <t>смена вентиля д 15 (2шт) чердак</t>
  </si>
  <si>
    <t>смена труб д 20 м/пл. (8мп) чердак</t>
  </si>
  <si>
    <t>смена труб д 20 п.пр. (2мп) чердак</t>
  </si>
  <si>
    <t xml:space="preserve">труба д 32 п.пр. </t>
  </si>
  <si>
    <t>1мп</t>
  </si>
  <si>
    <t>2мп</t>
  </si>
  <si>
    <t>8мп</t>
  </si>
  <si>
    <t>гебо 25</t>
  </si>
  <si>
    <t>1шт</t>
  </si>
  <si>
    <t>муфта 32</t>
  </si>
  <si>
    <t>муфта 20</t>
  </si>
  <si>
    <t>вентиль д 15</t>
  </si>
  <si>
    <t>2шт</t>
  </si>
  <si>
    <t>цанга 20</t>
  </si>
  <si>
    <t>труба д. 20 м/пл</t>
  </si>
  <si>
    <t>тройник 32</t>
  </si>
  <si>
    <t>труба д 20 п.пр.</t>
  </si>
  <si>
    <t>переход 40/32</t>
  </si>
  <si>
    <t>уголок 25</t>
  </si>
  <si>
    <t>смена ламп (3шт) п-д2</t>
  </si>
  <si>
    <t>лампа</t>
  </si>
  <si>
    <t>3шт</t>
  </si>
  <si>
    <t>смена светильника (1шт) п-д1</t>
  </si>
  <si>
    <t>светильник</t>
  </si>
  <si>
    <t>эл.провод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</si>
</sst>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2">
      <selection activeCell="D89" sqref="D89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2</v>
      </c>
      <c r="K2" s="5" t="s">
        <v>133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L6*160.174*1.302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131</v>
      </c>
      <c r="L24" s="48">
        <v>0.07</v>
      </c>
      <c r="M24" s="31">
        <f>L24*160.174*1.302*1.15</f>
        <v>16.787997114000003</v>
      </c>
    </row>
    <row r="25" spans="1:13" ht="12.75">
      <c r="A25" t="s">
        <v>114</v>
      </c>
      <c r="J25" s="20">
        <v>2</v>
      </c>
      <c r="K25" s="20" t="s">
        <v>135</v>
      </c>
      <c r="L25" s="48">
        <v>1.56</v>
      </c>
      <c r="M25" s="31">
        <f aca="true" t="shared" si="1" ref="M25:M41">L25*160.174*1.302*1.15</f>
        <v>374.132507112</v>
      </c>
    </row>
    <row r="26" spans="1:13" ht="12.75">
      <c r="A26" t="s">
        <v>115</v>
      </c>
      <c r="J26" s="20">
        <v>3</v>
      </c>
      <c r="K26" s="20" t="s">
        <v>136</v>
      </c>
      <c r="L26" s="48">
        <v>1.03</v>
      </c>
      <c r="M26" s="31">
        <f t="shared" si="1"/>
        <v>247.02338610599998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 t="s">
        <v>137</v>
      </c>
      <c r="L27" s="25">
        <v>1.62</v>
      </c>
      <c r="M27" s="31">
        <f t="shared" si="1"/>
        <v>388.522218924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138</v>
      </c>
      <c r="L28" s="25">
        <f>0.08*155</f>
        <v>12.4</v>
      </c>
      <c r="M28" s="31">
        <f t="shared" si="1"/>
        <v>2973.8737744800005</v>
      </c>
    </row>
    <row r="29" spans="1:13" ht="12.75">
      <c r="A29" t="s">
        <v>118</v>
      </c>
      <c r="B29" s="1"/>
      <c r="C29" s="8"/>
      <c r="D29" s="8"/>
      <c r="J29" s="20">
        <v>6</v>
      </c>
      <c r="K29" s="20" t="s">
        <v>139</v>
      </c>
      <c r="L29" s="48">
        <f>0.02*224.9</f>
        <v>4.498</v>
      </c>
      <c r="M29" s="31">
        <f t="shared" si="1"/>
        <v>1078.7487288396</v>
      </c>
    </row>
    <row r="30" spans="10:13" ht="12.75">
      <c r="J30" s="20">
        <v>7</v>
      </c>
      <c r="K30" s="20" t="s">
        <v>156</v>
      </c>
      <c r="L30" s="25">
        <v>0.21</v>
      </c>
      <c r="M30" s="31">
        <f t="shared" si="1"/>
        <v>50.363991342000006</v>
      </c>
    </row>
    <row r="31" spans="2:13" ht="12.75">
      <c r="B31" t="s">
        <v>0</v>
      </c>
      <c r="J31" s="20">
        <v>8</v>
      </c>
      <c r="K31" s="20" t="s">
        <v>159</v>
      </c>
      <c r="L31" s="25">
        <v>0.89</v>
      </c>
      <c r="M31" s="31">
        <f t="shared" si="1"/>
        <v>213.44739187800002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46918.41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42653.78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0.9091054023356716</v>
      </c>
      <c r="J42" s="20"/>
      <c r="K42" s="30" t="s">
        <v>57</v>
      </c>
      <c r="L42" s="28">
        <f>SUM(L24:L41)</f>
        <v>22.278000000000002</v>
      </c>
      <c r="M42" s="32">
        <f>SUM(M24:M41)</f>
        <v>5342.899995795601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43953.78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140</v>
      </c>
      <c r="L46" s="23" t="s">
        <v>141</v>
      </c>
      <c r="M46" s="23">
        <v>148</v>
      </c>
    </row>
    <row r="47" spans="10:13" ht="12.75">
      <c r="J47" s="20">
        <v>2</v>
      </c>
      <c r="K47" s="20" t="s">
        <v>144</v>
      </c>
      <c r="L47" s="23" t="s">
        <v>145</v>
      </c>
      <c r="M47" s="23">
        <v>751.14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146</v>
      </c>
      <c r="L48" s="23" t="s">
        <v>145</v>
      </c>
      <c r="M48" s="23">
        <v>106.37</v>
      </c>
    </row>
    <row r="49" spans="1:13" ht="12.75">
      <c r="A49" t="s">
        <v>12</v>
      </c>
      <c r="F49" s="11">
        <f>4835*1.302</f>
        <v>6295.17</v>
      </c>
      <c r="J49" s="20">
        <v>4</v>
      </c>
      <c r="K49" s="20" t="s">
        <v>147</v>
      </c>
      <c r="L49" s="23" t="s">
        <v>145</v>
      </c>
      <c r="M49" s="23">
        <v>40.15</v>
      </c>
    </row>
    <row r="50" spans="1:13" ht="12.75">
      <c r="A50" s="6" t="s">
        <v>15</v>
      </c>
      <c r="F50" s="11">
        <f>1745*1.302</f>
        <v>2271.9900000000002</v>
      </c>
      <c r="J50" s="20">
        <v>5</v>
      </c>
      <c r="K50" s="20" t="s">
        <v>148</v>
      </c>
      <c r="L50" s="25" t="s">
        <v>149</v>
      </c>
      <c r="M50" s="23">
        <f>2*305</f>
        <v>610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 t="s">
        <v>150</v>
      </c>
      <c r="L51" s="23" t="s">
        <v>149</v>
      </c>
      <c r="M51" s="23">
        <f>2*207.68</f>
        <v>415.36</v>
      </c>
    </row>
    <row r="52" spans="1:13" ht="12.75">
      <c r="A52" s="10" t="s">
        <v>33</v>
      </c>
      <c r="D52" s="5"/>
      <c r="F52" s="33">
        <f>F49+F50+F51</f>
        <v>8567.16</v>
      </c>
      <c r="J52" s="20">
        <v>7</v>
      </c>
      <c r="K52" s="20" t="s">
        <v>151</v>
      </c>
      <c r="L52" s="23" t="s">
        <v>143</v>
      </c>
      <c r="M52" s="23">
        <f>8*114</f>
        <v>912</v>
      </c>
    </row>
    <row r="53" spans="1:13" ht="12.75">
      <c r="A53" s="4" t="s">
        <v>16</v>
      </c>
      <c r="D53" s="5"/>
      <c r="J53" s="20">
        <v>8</v>
      </c>
      <c r="K53" s="20" t="s">
        <v>152</v>
      </c>
      <c r="L53" s="23" t="s">
        <v>145</v>
      </c>
      <c r="M53" s="23">
        <v>18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 t="s">
        <v>153</v>
      </c>
      <c r="L54" s="25" t="s">
        <v>142</v>
      </c>
      <c r="M54" s="25">
        <f>2*62.1</f>
        <v>124.2</v>
      </c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 t="s">
        <v>154</v>
      </c>
      <c r="L55" s="25" t="s">
        <v>149</v>
      </c>
      <c r="M55" s="25">
        <f>2*12</f>
        <v>24</v>
      </c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11</v>
      </c>
      <c r="K56" s="20" t="s">
        <v>155</v>
      </c>
      <c r="L56" s="25" t="s">
        <v>149</v>
      </c>
      <c r="M56" s="25">
        <f>2*6</f>
        <v>12</v>
      </c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 t="s">
        <v>157</v>
      </c>
      <c r="L57" s="25" t="s">
        <v>158</v>
      </c>
      <c r="M57" s="25">
        <f>3*15.8</f>
        <v>47.400000000000006</v>
      </c>
    </row>
    <row r="58" spans="1:13" ht="12.75">
      <c r="A58" s="4" t="s">
        <v>18</v>
      </c>
      <c r="B58" s="4"/>
      <c r="J58" s="20">
        <v>13</v>
      </c>
      <c r="K58" s="20" t="s">
        <v>160</v>
      </c>
      <c r="L58" s="25" t="s">
        <v>145</v>
      </c>
      <c r="M58" s="25">
        <v>265.2</v>
      </c>
    </row>
    <row r="59" spans="1:13" ht="12.75">
      <c r="A59" t="s">
        <v>19</v>
      </c>
      <c r="C59">
        <v>274656</v>
      </c>
      <c r="D59">
        <v>224780.8</v>
      </c>
      <c r="E59">
        <v>3205.8</v>
      </c>
      <c r="F59" s="36">
        <f>C59/D59*E59</f>
        <v>3917.114828312739</v>
      </c>
      <c r="J59" s="20">
        <v>14</v>
      </c>
      <c r="K59" s="20" t="s">
        <v>161</v>
      </c>
      <c r="L59" s="25" t="s">
        <v>141</v>
      </c>
      <c r="M59" s="25">
        <v>34.2</v>
      </c>
    </row>
    <row r="60" spans="1:13" ht="12.75">
      <c r="A60" t="s">
        <v>20</v>
      </c>
      <c r="F60" s="36">
        <f>M20</f>
        <v>479.65706040000003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5342.899995795601</v>
      </c>
      <c r="J61" s="20">
        <v>16</v>
      </c>
      <c r="K61" s="20"/>
      <c r="L61" s="25"/>
      <c r="M61" s="25"/>
    </row>
    <row r="62" spans="1:13" ht="12.75">
      <c r="A62" t="s">
        <v>70</v>
      </c>
      <c r="F62" s="5">
        <f>1*600*1.302</f>
        <v>781.2</v>
      </c>
      <c r="J62" s="20">
        <v>17</v>
      </c>
      <c r="K62" s="20"/>
      <c r="L62" s="25"/>
      <c r="M62" s="25"/>
    </row>
    <row r="63" spans="1:13" ht="12.75">
      <c r="A63" t="s">
        <v>22</v>
      </c>
      <c r="F63" s="5">
        <f>M70</f>
        <v>3508.0199999999995</v>
      </c>
      <c r="J63" s="20">
        <v>18</v>
      </c>
      <c r="K63" s="20"/>
      <c r="L63" s="25"/>
      <c r="M63" s="25"/>
    </row>
    <row r="64" spans="1:13" ht="12.75">
      <c r="A64" t="s">
        <v>23</v>
      </c>
      <c r="F64" s="5"/>
      <c r="J64" s="20">
        <v>19</v>
      </c>
      <c r="K64" s="20"/>
      <c r="L64" s="25"/>
      <c r="M64" s="25"/>
    </row>
    <row r="65" spans="1:13" ht="12.75">
      <c r="A65" t="s">
        <v>24</v>
      </c>
      <c r="F65" s="5"/>
      <c r="J65" s="20">
        <v>20</v>
      </c>
      <c r="K65" s="20"/>
      <c r="L65" s="25"/>
      <c r="M65" s="25"/>
    </row>
    <row r="66" spans="2:13" ht="12.75">
      <c r="B66">
        <v>3205.8</v>
      </c>
      <c r="C66" t="s">
        <v>13</v>
      </c>
      <c r="D66" s="11">
        <v>0.26</v>
      </c>
      <c r="E66" t="s">
        <v>14</v>
      </c>
      <c r="F66" s="11">
        <f>B66*D66</f>
        <v>833.508</v>
      </c>
      <c r="J66" s="20">
        <v>21</v>
      </c>
      <c r="K66" s="20"/>
      <c r="L66" s="25"/>
      <c r="M66" s="25"/>
    </row>
    <row r="67" spans="1:13" ht="12.75">
      <c r="A67" s="56" t="s">
        <v>77</v>
      </c>
      <c r="B67" s="56"/>
      <c r="C67" s="56"/>
      <c r="D67" s="57"/>
      <c r="E67" s="56"/>
      <c r="F67" s="57">
        <v>0</v>
      </c>
      <c r="J67" s="20">
        <v>22</v>
      </c>
      <c r="K67" s="20"/>
      <c r="L67" s="25"/>
      <c r="M67" s="25"/>
    </row>
    <row r="68" spans="1:13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  <c r="J68" s="20">
        <v>23</v>
      </c>
      <c r="K68" s="20"/>
      <c r="L68" s="25"/>
      <c r="M68" s="25"/>
    </row>
    <row r="69" spans="1:13" ht="12.75">
      <c r="A69" s="10" t="s">
        <v>25</v>
      </c>
      <c r="B69" s="10"/>
      <c r="C69" s="10"/>
      <c r="F69" s="33">
        <f>SUM(F59:F68)</f>
        <v>14862.399884508342</v>
      </c>
      <c r="J69" s="20">
        <v>24</v>
      </c>
      <c r="K69" s="20"/>
      <c r="L69" s="25"/>
      <c r="M69" s="25"/>
    </row>
    <row r="70" spans="1:13" ht="12.75">
      <c r="A70" s="4" t="s">
        <v>26</v>
      </c>
      <c r="J70" s="20"/>
      <c r="K70" s="20"/>
      <c r="L70" s="34" t="s">
        <v>63</v>
      </c>
      <c r="M70" s="35">
        <f>SUM(M46:M69)</f>
        <v>3508.0199999999995</v>
      </c>
    </row>
    <row r="71" spans="1:6" ht="12.75">
      <c r="A71" t="s">
        <v>27</v>
      </c>
      <c r="B71">
        <v>3205.8</v>
      </c>
      <c r="C71" t="s">
        <v>65</v>
      </c>
      <c r="D71" s="5">
        <v>0.24</v>
      </c>
      <c r="E71" t="s">
        <v>14</v>
      </c>
      <c r="F71" s="11">
        <f>B71*D71</f>
        <v>769.392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1.25</v>
      </c>
      <c r="E74" t="s">
        <v>14</v>
      </c>
      <c r="F74" s="11">
        <f>B74*D74</f>
        <v>4007.25</v>
      </c>
    </row>
    <row r="75" spans="1:6" ht="12.75">
      <c r="A75" s="10" t="s">
        <v>29</v>
      </c>
      <c r="F75" s="33">
        <f>F71+F74</f>
        <v>4776.642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2.23</v>
      </c>
      <c r="E78" t="s">
        <v>14</v>
      </c>
      <c r="F78" s="11">
        <f>B78*D78</f>
        <v>7148.934</v>
      </c>
    </row>
    <row r="79" spans="1:6" ht="12.75">
      <c r="A79" s="10" t="s">
        <v>31</v>
      </c>
      <c r="F79" s="33">
        <f>SUM(F78)</f>
        <v>7148.934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35355.135884508345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2050.597881301484</v>
      </c>
    </row>
    <row r="83" spans="1:6" ht="12.75">
      <c r="A83" s="1"/>
      <c r="B83" s="37" t="s">
        <v>127</v>
      </c>
      <c r="C83" s="37"/>
      <c r="D83" s="1"/>
      <c r="E83" s="54"/>
      <c r="F83" s="55">
        <v>1139.88</v>
      </c>
    </row>
    <row r="84" spans="1:6" ht="12.75">
      <c r="A84" s="1"/>
      <c r="B84" s="37" t="s">
        <v>128</v>
      </c>
      <c r="C84" s="37"/>
      <c r="D84" s="1"/>
      <c r="E84" s="54"/>
      <c r="F84" s="55">
        <v>192.48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38738.09376580983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134</v>
      </c>
    </row>
    <row r="88" spans="1:6" ht="12.75">
      <c r="A88" s="13"/>
      <c r="B88" s="40">
        <v>44228</v>
      </c>
      <c r="C88" s="41">
        <v>-169387</v>
      </c>
      <c r="D88" s="44">
        <f>F44</f>
        <v>43953.78</v>
      </c>
      <c r="E88" s="44">
        <f>F86</f>
        <v>38738.09376580983</v>
      </c>
      <c r="F88" s="45">
        <f>C88+D88-E88</f>
        <v>-164171.3137658098</v>
      </c>
    </row>
    <row r="90" spans="1:6" ht="13.5" thickBot="1">
      <c r="A90" t="s">
        <v>85</v>
      </c>
      <c r="C90" s="51">
        <v>44228</v>
      </c>
      <c r="D90" s="8" t="s">
        <v>86</v>
      </c>
      <c r="E90" s="51">
        <v>44255</v>
      </c>
      <c r="F90" t="s">
        <v>87</v>
      </c>
    </row>
    <row r="91" spans="1:7" ht="13.5" thickBot="1">
      <c r="A91" t="s">
        <v>88</v>
      </c>
      <c r="F91" s="52">
        <f>E88</f>
        <v>38738.09376580983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2022-02-09T08:41:19Z</dcterms:modified>
  <cp:category/>
  <cp:version/>
  <cp:contentType/>
  <cp:contentStatus/>
</cp:coreProperties>
</file>