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<sst xmlns="http://schemas.openxmlformats.org/spreadsheetml/2006/main" count="175" uniqueCount="149">
  <si>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</si>
  <si>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</si>
  <si>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</si>
  <si>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</si>
  <si>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</si>
  <si>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</si>
  <si>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</si>
  <si>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</si>
  <si>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</si>
  <si>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</si>
  <si>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</si>
  <si>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</si>
  <si>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</si>
  <si>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</si>
  <si>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</si>
  <si>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</si>
  <si>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</si>
  <si>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</si>
  <si>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</si>
  <si>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</si>
  <si>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</si>
  <si>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</si>
  <si>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</si>
  <si>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</si>
  <si>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</si>
  <si>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</si>
  <si>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</si>
  <si>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</si>
  <si>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</si>
  <si>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</si>
  <si>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</si>
  <si>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</si>
  <si>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</si>
  <si>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</si>
  <si>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</si>
  <si>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</si>
  <si>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</si>
  <si>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</si>
  <si>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</si>
  <si>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</si>
  <si>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</si>
  <si>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</si>
  <si>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</si>
  <si>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</si>
  <si>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</si>
  <si>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</si>
  <si>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</si>
  <si>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</si>
  <si>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</si>
  <si>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</si>
  <si>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</si>
  <si>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</si>
  <si>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</si>
  <si>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</si>
  <si>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</si>
  <si>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</si>
  <si>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</si>
  <si>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</si>
  <si>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</si>
  <si>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</si>
  <si>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</si>
  <si>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</si>
  <si>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</si>
  <si>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</si>
  <si>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</si>
  <si>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</si>
  <si>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</si>
  <si>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</si>
  <si>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</si>
  <si>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</si>
  <si>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</si>
  <si>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</si>
  <si>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</si>
  <si>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</si>
  <si>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</si>
  <si>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</si>
  <si>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</si>
  <si>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</si>
  <si>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</si>
  <si>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</si>
  <si>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</si>
  <si>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</si>
  <si>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</si>
  <si>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</si>
  <si>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</si>
  <si>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</si>
  <si>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</si>
  <si>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</si>
  <si>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</si>
  <si>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</si>
  <si>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</si>
  <si>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</si>
  <si>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</si>
  <si>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</si>
  <si>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</si>
  <si>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</si>
  <si>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</si>
  <si>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</si>
  <si>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</si>
  <si>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</si>
  <si>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</si>
  <si>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</si>
  <si>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</si>
  <si>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</si>
  <si>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</si>
  <si>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</si>
  <si>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</si>
  <si>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</si>
  <si>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</si>
  <si>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</si>
  <si>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</si>
  <si>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</si>
  <si>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</si>
  <si>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</si>
  <si>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</si>
  <si>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</si>
  <si>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</si>
  <si>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</si>
  <si>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</si>
  <si>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</si>
  <si>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</si>
  <si>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</si>
  <si>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</si>
  <si>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</si>
  <si>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</si>
  <si>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</si>
  <si>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</si>
  <si>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</si>
  <si>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</si>
  <si>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</si>
  <si>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</si>
  <si>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</si>
  <si>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января</t>
  </si>
  <si>
    <t>2020г.</t>
  </si>
  <si>
    <t>за   январь  2020 г.</t>
  </si>
  <si>
    <t>ост.на 01.02</t>
  </si>
  <si>
    <t>прочистка канализации</t>
  </si>
  <si>
    <t>смена вентиля д 15 (1шт) т.п.</t>
  </si>
  <si>
    <t>вентиль д 15</t>
  </si>
  <si>
    <t>1шт</t>
  </si>
  <si>
    <t>бочонок 15</t>
  </si>
  <si>
    <t>смена сгона д 20 (2шт) кв.60</t>
  </si>
  <si>
    <t>сгон д 20</t>
  </si>
  <si>
    <t>2шт</t>
  </si>
  <si>
    <t>к/гайка 20</t>
  </si>
  <si>
    <t>муфта 20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</si>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</sst>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53" sqref="D53:D7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1113.3451476000002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3.37</v>
      </c>
      <c r="M16" s="34">
        <f t="shared" si="0"/>
        <v>556.6725738000001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21.450000000000003</v>
      </c>
      <c r="M20" s="33">
        <f>SUM(M6:M19)</f>
        <v>3543.2126730000004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9.66</v>
      </c>
      <c r="M24" s="32">
        <f>L24*126.87*1.302*1.15</f>
        <v>1835.03727666</v>
      </c>
    </row>
    <row r="25" spans="1:13" ht="12.75">
      <c r="A25" t="s">
        <v>107</v>
      </c>
      <c r="J25" s="20">
        <v>3</v>
      </c>
      <c r="K25" s="20" t="s">
        <v>137</v>
      </c>
      <c r="L25" s="34">
        <v>0.81</v>
      </c>
      <c r="M25" s="32">
        <f aca="true" t="shared" si="1" ref="M25:M39">L25*126.87*1.302*1.15</f>
        <v>153.86958531000002</v>
      </c>
    </row>
    <row r="26" spans="1:13" ht="12.75">
      <c r="A26" t="s">
        <v>108</v>
      </c>
      <c r="J26" s="20">
        <v>4</v>
      </c>
      <c r="K26" s="20" t="s">
        <v>141</v>
      </c>
      <c r="L26" s="34">
        <f>0.02*28.7</f>
        <v>0.574</v>
      </c>
      <c r="M26" s="32">
        <f t="shared" si="1"/>
        <v>109.038446874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146</v>
      </c>
      <c r="L27" s="25">
        <f>0.18*7.1</f>
        <v>1.2779999999999998</v>
      </c>
      <c r="M27" s="32">
        <f t="shared" si="1"/>
        <v>242.77201237799997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87241.75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75783.58</v>
      </c>
      <c r="J40" s="20"/>
      <c r="K40" s="29" t="s">
        <v>57</v>
      </c>
      <c r="L40" s="33">
        <f>SUM(L24:L39)</f>
        <v>12.322000000000001</v>
      </c>
      <c r="M40" s="33">
        <f>SUM(M24:M39)</f>
        <v>2340.717321222</v>
      </c>
    </row>
    <row r="41" spans="2:11" ht="12.75">
      <c r="B41" t="s">
        <v>8</v>
      </c>
      <c r="F41" s="9">
        <f>F40/F39</f>
        <v>0.868661850547473</v>
      </c>
      <c r="K41" s="1" t="s">
        <v>61</v>
      </c>
    </row>
    <row r="42" spans="1:13" ht="12.75">
      <c r="A42" s="13" t="s">
        <v>131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81368.37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34">
        <v>288.89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139</v>
      </c>
      <c r="M45" s="25">
        <v>14.5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2*48</f>
        <v>96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144</v>
      </c>
      <c r="L47" s="25" t="s">
        <v>143</v>
      </c>
      <c r="M47" s="25">
        <f>2*14.18</f>
        <v>28.36</v>
      </c>
    </row>
    <row r="48" spans="1:13" ht="12.75">
      <c r="A48" t="s">
        <v>12</v>
      </c>
      <c r="F48" s="11">
        <f>6343*1.302</f>
        <v>8258.586000000001</v>
      </c>
      <c r="J48" s="20">
        <v>5</v>
      </c>
      <c r="K48" s="20" t="s">
        <v>145</v>
      </c>
      <c r="L48" s="25" t="s">
        <v>143</v>
      </c>
      <c r="M48" s="25">
        <f>2*86</f>
        <v>172</v>
      </c>
    </row>
    <row r="49" spans="1:13" ht="12.75">
      <c r="A49" s="6" t="s">
        <v>15</v>
      </c>
      <c r="F49" s="11">
        <f>4500*1.302</f>
        <v>5859</v>
      </c>
      <c r="J49" s="20">
        <v>6</v>
      </c>
      <c r="K49" s="20" t="s">
        <v>147</v>
      </c>
      <c r="L49" s="25" t="s">
        <v>148</v>
      </c>
      <c r="M49" s="25">
        <f>18*16</f>
        <v>288</v>
      </c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14117.586000000001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240839</v>
      </c>
      <c r="D57">
        <v>229360</v>
      </c>
      <c r="E57">
        <v>5990.2</v>
      </c>
      <c r="F57" s="35">
        <f>C57/D57*E57</f>
        <v>6289.997287234042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3543.2126730000004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2340.717321222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887.75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0.17</v>
      </c>
      <c r="E64" t="s">
        <v>14</v>
      </c>
      <c r="F64" s="11">
        <f>B64*D64</f>
        <v>1018.3340000000001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14861.211281456044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0.23</v>
      </c>
      <c r="E69" t="s">
        <v>14</v>
      </c>
      <c r="F69" s="11">
        <f>B69*D69</f>
        <v>1377.746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1.03</v>
      </c>
      <c r="E72" t="s">
        <v>14</v>
      </c>
      <c r="F72" s="11">
        <f>B72*D72</f>
        <v>6169.906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7547.652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</v>
      </c>
      <c r="E76" t="s">
        <v>14</v>
      </c>
      <c r="F76" s="11">
        <f>B76*D76</f>
        <v>11980.4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11980.4</v>
      </c>
      <c r="J77" s="20">
        <v>34</v>
      </c>
      <c r="K77" s="20"/>
      <c r="L77" s="25"/>
      <c r="M77" s="25"/>
    </row>
    <row r="78" spans="1:13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48506.849281456045</v>
      </c>
      <c r="J79" s="20"/>
      <c r="K79" s="20"/>
      <c r="L79" s="30" t="s">
        <v>64</v>
      </c>
      <c r="M79" s="33">
        <f>SUM(M44:M78)</f>
        <v>887.75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2813.3972583244504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55000.96653978049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43831</v>
      </c>
      <c r="C86" s="40">
        <v>16577</v>
      </c>
      <c r="D86" s="43">
        <f>F43</f>
        <v>81368.37</v>
      </c>
      <c r="E86" s="43">
        <f>F84</f>
        <v>55000.96653978049</v>
      </c>
      <c r="F86" s="44">
        <f>C86+D86-E86</f>
        <v>42944.4034602195</v>
      </c>
    </row>
    <row r="88" spans="1:6" ht="13.5" thickBot="1">
      <c r="A88" t="s">
        <v>112</v>
      </c>
      <c r="C88" s="49">
        <v>43831</v>
      </c>
      <c r="D88" s="8" t="s">
        <v>113</v>
      </c>
      <c r="E88" s="49">
        <v>43861</v>
      </c>
      <c r="F88" t="s">
        <v>114</v>
      </c>
    </row>
    <row r="89" spans="1:7" ht="13.5" thickBot="1">
      <c r="A89" t="s">
        <v>115</v>
      </c>
      <c r="F89" s="50">
        <f>E86</f>
        <v>55000.96653978049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2020-03-24T10:00:27Z</dcterms:modified>
  <cp:category/>
  <cp:version/>
  <cp:contentType/>
  <cp:contentStatus/>
</cp:coreProperties>
</file>