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<sst xmlns="http://schemas.openxmlformats.org/spreadsheetml/2006/main" count="167" uniqueCount="145">
  <si>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</si>
  <si>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</si>
  <si>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</si>
  <si>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</si>
  <si>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</si>
  <si>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</si>
  <si>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</si>
  <si>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</si>
  <si>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</si>
  <si>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</si>
  <si>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</si>
  <si>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</si>
  <si>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</si>
  <si>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</si>
  <si>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</si>
  <si>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</si>
  <si>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</si>
  <si>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</si>
  <si>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</si>
  <si>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</si>
  <si>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</si>
  <si>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</si>
  <si>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</si>
  <si>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</si>
  <si>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</si>
  <si>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</si>
  <si>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</si>
  <si>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</si>
  <si>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</si>
  <si>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</si>
  <si>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</si>
  <si>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</si>
  <si>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</si>
  <si>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</si>
  <si>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</si>
  <si>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</si>
  <si>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</si>
  <si>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</si>
  <si>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</si>
  <si>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</si>
  <si>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</si>
  <si>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</si>
  <si>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</si>
  <si>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</si>
  <si>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</si>
  <si>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</si>
  <si>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</si>
  <si>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</si>
  <si>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</si>
  <si>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</si>
  <si>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</si>
  <si>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</si>
  <si>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</si>
  <si>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</si>
  <si>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</si>
  <si>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</si>
  <si>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</si>
  <si>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</si>
  <si>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</si>
  <si>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</si>
  <si>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</si>
  <si>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</si>
  <si>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</si>
  <si>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</si>
  <si>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</si>
  <si>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</si>
  <si>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</si>
  <si>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</si>
  <si>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</si>
  <si>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</si>
  <si>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</si>
  <si>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</si>
  <si>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</si>
  <si>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</si>
  <si>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</si>
  <si>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</si>
  <si>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</si>
  <si>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</si>
  <si>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</si>
  <si>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</si>
  <si>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</si>
  <si>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</si>
  <si>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</si>
  <si>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</si>
  <si>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</si>
  <si>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</si>
  <si>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</si>
  <si>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</si>
  <si>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</si>
  <si>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</si>
  <si>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</si>
  <si>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</si>
  <si>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</si>
  <si>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</si>
  <si>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</si>
  <si>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</si>
  <si>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</si>
  <si>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</si>
  <si>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</si>
  <si>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</si>
  <si>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</si>
  <si>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</si>
  <si>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</si>
  <si>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</si>
  <si>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</si>
  <si>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</si>
  <si>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</si>
  <si>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</si>
  <si>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</si>
  <si>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</si>
  <si>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</si>
  <si>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</si>
  <si>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</si>
  <si>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</si>
  <si>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</si>
  <si>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</si>
  <si>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</si>
  <si>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</si>
  <si>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</si>
  <si>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</si>
  <si>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</si>
  <si>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</si>
  <si>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</si>
  <si>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</si>
  <si>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</si>
  <si>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</si>
  <si>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</si>
  <si>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</si>
  <si>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</si>
  <si>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</si>
  <si>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</si>
  <si>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декабря</t>
  </si>
  <si>
    <t>за   декабрь  2020 г.</t>
  </si>
  <si>
    <t>ост.на 01.01</t>
  </si>
  <si>
    <t>ремонт подъезда №4</t>
  </si>
  <si>
    <t>материал для ремонта подъезда №4</t>
  </si>
  <si>
    <t xml:space="preserve">смена ламп (3шт) </t>
  </si>
  <si>
    <t>лампа</t>
  </si>
  <si>
    <t>3шт</t>
  </si>
  <si>
    <t>смена светильника (3шт) п-д4</t>
  </si>
  <si>
    <t>светильник</t>
  </si>
  <si>
    <t>дюбель, саморез</t>
  </si>
  <si>
    <t>по 6 шт.</t>
  </si>
  <si>
    <t>эл.провод</t>
  </si>
  <si>
    <t>5мп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</si>
</sst>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45" sqref="M45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6.0600000000000005</v>
      </c>
      <c r="M20" s="34">
        <f>SUM(M6:M19)</f>
        <v>1263.7920808800004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v>174.02</v>
      </c>
      <c r="M24" s="33">
        <f>L24*160.174*1.302*1.15</f>
        <v>41734.960825404</v>
      </c>
    </row>
    <row r="25" spans="1:13" ht="12.75">
      <c r="A25" t="s">
        <v>106</v>
      </c>
      <c r="J25" s="20">
        <v>2</v>
      </c>
      <c r="K25" s="20" t="s">
        <v>136</v>
      </c>
      <c r="L25" s="45">
        <v>0.21</v>
      </c>
      <c r="M25" s="33">
        <f aca="true" t="shared" si="1" ref="M25:M35">L25*160.174*1.302*1.15</f>
        <v>50.363991342000006</v>
      </c>
    </row>
    <row r="26" spans="1:13" ht="12.75">
      <c r="A26" t="s">
        <v>107</v>
      </c>
      <c r="J26" s="20">
        <v>3</v>
      </c>
      <c r="K26" s="20" t="s">
        <v>139</v>
      </c>
      <c r="L26" s="45">
        <f>0.03*89.1</f>
        <v>2.6729999999999996</v>
      </c>
      <c r="M26" s="33">
        <f t="shared" si="1"/>
        <v>641.0616612245999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/>
      <c r="K36" s="30" t="s">
        <v>58</v>
      </c>
      <c r="L36" s="28">
        <f>SUM(L24:L35)</f>
        <v>176.90300000000002</v>
      </c>
      <c r="M36" s="34">
        <f>SUM(M24:M35)</f>
        <v>42426.3864779706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46351.35</v>
      </c>
      <c r="J40" s="20">
        <v>1</v>
      </c>
      <c r="K40" s="20" t="s">
        <v>135</v>
      </c>
      <c r="L40" s="47"/>
      <c r="M40" s="25">
        <v>13728</v>
      </c>
    </row>
    <row r="41" spans="1:13" ht="12.75">
      <c r="A41" t="s">
        <v>7</v>
      </c>
      <c r="F41" s="5">
        <v>52595.09</v>
      </c>
      <c r="J41" s="20">
        <v>2</v>
      </c>
      <c r="K41" s="20" t="s">
        <v>137</v>
      </c>
      <c r="L41" s="25" t="s">
        <v>138</v>
      </c>
      <c r="M41" s="25">
        <f>3*11.6</f>
        <v>34.8</v>
      </c>
    </row>
    <row r="42" spans="2:13" ht="12.75">
      <c r="B42" t="s">
        <v>8</v>
      </c>
      <c r="F42" s="9">
        <f>F41/F40</f>
        <v>1.1347045986794344</v>
      </c>
      <c r="J42" s="20">
        <v>3</v>
      </c>
      <c r="K42" s="20" t="s">
        <v>140</v>
      </c>
      <c r="L42" s="25" t="s">
        <v>138</v>
      </c>
      <c r="M42" s="25">
        <f>3*240.63</f>
        <v>721.89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141</v>
      </c>
      <c r="L43" s="25" t="s">
        <v>142</v>
      </c>
      <c r="M43" s="25">
        <f>(6*0.57)+(6*0.65)</f>
        <v>7.32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53495.09</v>
      </c>
      <c r="J44" s="20">
        <v>5</v>
      </c>
      <c r="K44" s="20" t="s">
        <v>143</v>
      </c>
      <c r="L44" s="25" t="s">
        <v>144</v>
      </c>
      <c r="M44" s="25">
        <f>5*7.6</f>
        <v>38</v>
      </c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45"/>
    </row>
    <row r="49" spans="1:13" ht="12.75">
      <c r="A49" t="s">
        <v>12</v>
      </c>
      <c r="F49" s="11">
        <f>6308*1.302</f>
        <v>8213.016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9">
        <v>0.94</v>
      </c>
      <c r="F51" s="60">
        <f>E51*E33</f>
        <v>2967.1099999999997</v>
      </c>
      <c r="J51" s="20">
        <v>12</v>
      </c>
      <c r="K51" s="20"/>
      <c r="L51" s="25"/>
      <c r="M51" s="45"/>
    </row>
    <row r="52" spans="1:13" ht="12.75">
      <c r="A52" s="4" t="s">
        <v>34</v>
      </c>
      <c r="F52" s="32">
        <f>F49+F50+F51</f>
        <v>13346.653999999999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4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828.6</v>
      </c>
      <c r="C55" t="s">
        <v>13</v>
      </c>
      <c r="D55" s="11">
        <v>0.5</v>
      </c>
      <c r="E55" t="s">
        <v>14</v>
      </c>
      <c r="F55" s="11">
        <f>B55*D55</f>
        <v>414.3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414.3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6">
        <v>305312</v>
      </c>
      <c r="D58">
        <v>224780.8</v>
      </c>
      <c r="E58">
        <v>3156.5</v>
      </c>
      <c r="F58" s="35">
        <f>C58/D58*E58</f>
        <v>4287.364970673651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1263.7920808800004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42426.3864779706</v>
      </c>
      <c r="J60" s="20">
        <v>21</v>
      </c>
      <c r="K60" s="20"/>
      <c r="L60" s="25"/>
      <c r="M60" s="25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14530.009999999998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3156.5</v>
      </c>
      <c r="C65" t="s">
        <v>13</v>
      </c>
      <c r="D65" s="11">
        <v>0.43</v>
      </c>
      <c r="E65" t="s">
        <v>14</v>
      </c>
      <c r="F65" s="5">
        <f>B65*D65</f>
        <v>1357.295</v>
      </c>
      <c r="J65" s="20">
        <v>26</v>
      </c>
      <c r="K65" s="20"/>
      <c r="L65" s="25"/>
      <c r="M65" s="2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27</v>
      </c>
      <c r="K66" s="20"/>
      <c r="L66" s="25"/>
      <c r="M66" s="2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/>
      <c r="K67" s="20"/>
      <c r="L67" s="31" t="s">
        <v>65</v>
      </c>
      <c r="M67" s="28">
        <f>SUM(M40:M66)</f>
        <v>14530.009999999998</v>
      </c>
    </row>
    <row r="68" spans="1:6" ht="12.75">
      <c r="A68" s="4" t="s">
        <v>25</v>
      </c>
      <c r="B68" s="10"/>
      <c r="C68" s="10"/>
      <c r="F68" s="32">
        <f>SUM(F58:F67)</f>
        <v>63864.84852952424</v>
      </c>
    </row>
    <row r="69" ht="12.75">
      <c r="A69" s="4" t="s">
        <v>26</v>
      </c>
    </row>
    <row r="70" spans="1:6" ht="12.75">
      <c r="A70" t="s">
        <v>27</v>
      </c>
      <c r="B70">
        <v>3156.5</v>
      </c>
      <c r="C70" s="5" t="s">
        <v>13</v>
      </c>
      <c r="D70" s="5">
        <v>0.24</v>
      </c>
      <c r="E70" t="s">
        <v>14</v>
      </c>
      <c r="F70" s="11">
        <f>B70*D70</f>
        <v>757.56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3156.5</v>
      </c>
      <c r="C73" t="s">
        <v>13</v>
      </c>
      <c r="D73" s="11">
        <v>1.58</v>
      </c>
      <c r="E73" t="s">
        <v>14</v>
      </c>
      <c r="F73" s="11">
        <f>B73*D73</f>
        <v>4987.27</v>
      </c>
    </row>
    <row r="74" spans="1:6" ht="12.75">
      <c r="A74" s="4" t="s">
        <v>29</v>
      </c>
      <c r="F74" s="32">
        <f>F70+F73</f>
        <v>5744.83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3156.5</v>
      </c>
      <c r="C77" t="s">
        <v>13</v>
      </c>
      <c r="D77" s="11">
        <v>3.04</v>
      </c>
      <c r="E77" t="s">
        <v>14</v>
      </c>
      <c r="F77" s="5">
        <f>B77*D77</f>
        <v>9595.76</v>
      </c>
    </row>
    <row r="78" spans="1:6" ht="12.75">
      <c r="A78" s="4" t="s">
        <v>32</v>
      </c>
      <c r="F78" s="8">
        <f>SUM(F77)</f>
        <v>9595.76</v>
      </c>
    </row>
    <row r="79" spans="1:6" ht="12.75">
      <c r="A79" s="57" t="s">
        <v>77</v>
      </c>
      <c r="B79" s="53"/>
      <c r="C79" s="53"/>
      <c r="D79" s="55">
        <v>2.12</v>
      </c>
      <c r="E79" s="53"/>
      <c r="F79" s="58">
        <f>D79*E33</f>
        <v>6691.780000000001</v>
      </c>
    </row>
    <row r="80" spans="1:6" ht="12.75">
      <c r="A80" s="1" t="s">
        <v>33</v>
      </c>
      <c r="B80" s="1"/>
      <c r="F80" s="32">
        <f>F52+F56+F68+F74+F78+F79</f>
        <v>99658.17252952424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5780.174006712406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v>1932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v>379.11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1771.05+371.45</f>
        <v>2142.5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109891.95653623664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133</v>
      </c>
    </row>
    <row r="87" spans="1:6" ht="12.75">
      <c r="A87" s="13"/>
      <c r="B87" s="39">
        <v>44531</v>
      </c>
      <c r="C87" s="40">
        <v>-34869</v>
      </c>
      <c r="D87" s="43">
        <f>F44</f>
        <v>53495.09</v>
      </c>
      <c r="E87" s="43">
        <f>F85</f>
        <v>109891.95653623664</v>
      </c>
      <c r="F87" s="44">
        <f>C87+D87-E87</f>
        <v>-91265.86653623664</v>
      </c>
    </row>
    <row r="89" spans="1:6" ht="13.5" thickBot="1">
      <c r="A89" t="s">
        <v>111</v>
      </c>
      <c r="C89" s="49">
        <v>44136</v>
      </c>
      <c r="D89" s="8" t="s">
        <v>112</v>
      </c>
      <c r="E89" s="49">
        <v>44165</v>
      </c>
      <c r="F89" t="s">
        <v>113</v>
      </c>
    </row>
    <row r="90" spans="1:7" ht="13.5" thickBot="1">
      <c r="A90" t="s">
        <v>114</v>
      </c>
      <c r="F90" s="50">
        <f>E87</f>
        <v>109891.95653623664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2017-08-21T12:46:41Z</cp:lastPrinted>
  <dcterms:created xsi:type="dcterms:W3CDTF">2008-08-18T07:30:19Z</dcterms:created>
  <dcterms:modified xsi:type="dcterms:W3CDTF">2021-03-23T12:03:51Z</dcterms:modified>
  <cp:category/>
  <cp:version/>
  <cp:contentType/>
  <cp:contentStatus/>
</cp:coreProperties>
</file>