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<sst xmlns="http://schemas.openxmlformats.org/spreadsheetml/2006/main" count="162" uniqueCount="139">
  <si>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</si>
  <si>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</si>
  <si>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</si>
  <si>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</si>
  <si>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</si>
  <si>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</si>
  <si>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</si>
  <si>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</si>
  <si>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</si>
  <si>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</si>
  <si>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</si>
  <si>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</si>
  <si>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</si>
  <si>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</si>
  <si>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</si>
  <si>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</si>
  <si>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</si>
  <si>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</si>
  <si>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</si>
  <si>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</si>
  <si>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</si>
  <si>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</si>
  <si>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</si>
  <si>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</si>
  <si>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</si>
  <si>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</si>
  <si>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</si>
  <si>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</si>
  <si>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</si>
  <si>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</si>
  <si>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</si>
  <si>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</si>
  <si>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</si>
  <si>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</si>
  <si>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</si>
  <si>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</si>
  <si>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</si>
  <si>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</si>
  <si>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</si>
  <si>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</si>
  <si>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</si>
  <si>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</si>
  <si>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</si>
  <si>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</si>
  <si>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</si>
  <si>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</si>
  <si>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</si>
  <si>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</si>
  <si>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</si>
  <si>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</si>
  <si>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</si>
  <si>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</si>
  <si>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</si>
  <si>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</si>
  <si>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</si>
  <si>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</si>
  <si>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</si>
  <si>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</si>
  <si>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</si>
  <si>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</si>
  <si>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</si>
  <si>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</si>
  <si>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</si>
  <si>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</si>
  <si>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</si>
  <si>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</si>
  <si>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</si>
  <si>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</si>
  <si>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</si>
  <si>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</si>
  <si>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</si>
  <si>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</si>
  <si>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</si>
  <si>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</si>
  <si>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</si>
  <si>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</si>
  <si>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</si>
  <si>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</si>
  <si>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</si>
  <si>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</si>
  <si>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</si>
  <si>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</si>
  <si>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</si>
  <si>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</si>
  <si>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</si>
  <si>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</si>
  <si>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</si>
  <si>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</si>
  <si>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</si>
  <si>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</si>
  <si>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</si>
  <si>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</si>
  <si>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</si>
  <si>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</si>
  <si>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</si>
  <si>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</si>
  <si>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</si>
  <si>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</si>
  <si>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</si>
  <si>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</si>
  <si>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</si>
  <si>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</si>
  <si>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</si>
  <si>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</si>
  <si>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</si>
  <si>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</si>
  <si>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</si>
  <si>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</si>
  <si>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</si>
  <si>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</si>
  <si>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</si>
  <si>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</si>
  <si>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</si>
  <si>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</si>
  <si>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</si>
  <si>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</si>
  <si>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</si>
  <si>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</si>
  <si>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</si>
  <si>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</si>
  <si>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</si>
  <si>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</si>
  <si>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</si>
  <si>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</si>
  <si>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</si>
  <si>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</si>
  <si>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</si>
  <si>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</si>
  <si>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</si>
  <si>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</si>
  <si>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</si>
  <si>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</si>
  <si>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августа</t>
  </si>
  <si>
    <t>за   август  2020 г.</t>
  </si>
  <si>
    <t>ост.на 01.09</t>
  </si>
  <si>
    <t xml:space="preserve">окраска эл.узла </t>
  </si>
  <si>
    <t>краска синяя</t>
  </si>
  <si>
    <t>1,2кг</t>
  </si>
  <si>
    <t>откачка воды из техподполья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</si>
</sst>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  <numFmt numFmtId="182" formatCode="0.00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2" xfId="0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L26" sqref="L26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62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8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3.22</v>
      </c>
      <c r="M6" s="47">
        <f>L6*160.174*1.302</f>
        <v>671.5198845600002</v>
      </c>
    </row>
    <row r="7" spans="2:13" ht="12.75">
      <c r="B7" t="s">
        <v>89</v>
      </c>
      <c r="C7" s="1" t="s">
        <v>90</v>
      </c>
      <c r="D7" s="8">
        <v>18</v>
      </c>
      <c r="J7" s="14">
        <v>2</v>
      </c>
      <c r="K7" s="14" t="s">
        <v>44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3.53</v>
      </c>
      <c r="M11" s="47">
        <f t="shared" si="0"/>
        <v>736.16931444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3.53</v>
      </c>
      <c r="M13" s="47">
        <f t="shared" si="0"/>
        <v>736.16931444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47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1.8</v>
      </c>
      <c r="M18" s="47">
        <f t="shared" si="0"/>
        <v>375.3837864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7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12.58</v>
      </c>
      <c r="M20" s="32">
        <f>SUM(M6:M19)</f>
        <v>2623.5155738400003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53" t="s">
        <v>135</v>
      </c>
      <c r="L24" s="47">
        <v>2.33</v>
      </c>
      <c r="M24" s="31">
        <f>L24*160.174*1.302*1.15</f>
        <v>558.800475366</v>
      </c>
    </row>
    <row r="25" spans="1:13" ht="12.75">
      <c r="A25" t="s">
        <v>106</v>
      </c>
      <c r="J25" s="20">
        <v>2</v>
      </c>
      <c r="K25" s="53" t="s">
        <v>138</v>
      </c>
      <c r="L25" s="47">
        <f>0.25*7</f>
        <v>1.75</v>
      </c>
      <c r="M25" s="31">
        <f aca="true" t="shared" si="1" ref="M25:M35">L25*160.174*1.302*1.15</f>
        <v>419.69992785000005</v>
      </c>
    </row>
    <row r="26" spans="1:13" ht="12.75">
      <c r="A26" t="s">
        <v>107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108</v>
      </c>
      <c r="J27" s="20">
        <v>4</v>
      </c>
      <c r="K27" s="20"/>
      <c r="L27" s="47"/>
      <c r="M27" s="31">
        <f t="shared" si="1"/>
        <v>0</v>
      </c>
    </row>
    <row r="28" spans="1:13" ht="12.75">
      <c r="A28" s="48" t="s">
        <v>109</v>
      </c>
      <c r="B28" s="48"/>
      <c r="C28" s="48"/>
      <c r="D28" s="48"/>
      <c r="E28" s="48"/>
      <c r="F28" s="48"/>
      <c r="G28" s="48"/>
      <c r="J28" s="20">
        <v>5</v>
      </c>
      <c r="K28" s="53"/>
      <c r="L28" s="47"/>
      <c r="M28" s="31">
        <f t="shared" si="1"/>
        <v>0</v>
      </c>
    </row>
    <row r="29" spans="1:13" ht="12.75">
      <c r="A29" t="s">
        <v>110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3169.4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883.7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265</v>
      </c>
      <c r="F36" t="s">
        <v>66</v>
      </c>
      <c r="J36" s="20"/>
      <c r="K36" s="30" t="s">
        <v>58</v>
      </c>
      <c r="L36" s="28">
        <f>SUM(L24:L35)</f>
        <v>4.08</v>
      </c>
      <c r="M36" s="32">
        <f>SUM(M24:M35)</f>
        <v>978.500403216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43828.68</v>
      </c>
      <c r="J40" s="20">
        <v>1</v>
      </c>
      <c r="K40" s="20" t="s">
        <v>136</v>
      </c>
      <c r="L40" s="25" t="s">
        <v>137</v>
      </c>
      <c r="M40" s="25">
        <v>159.68</v>
      </c>
    </row>
    <row r="41" spans="1:13" ht="12.75">
      <c r="A41" t="s">
        <v>7</v>
      </c>
      <c r="F41" s="5">
        <v>39095</v>
      </c>
      <c r="J41" s="20">
        <v>2</v>
      </c>
      <c r="K41" s="20"/>
      <c r="L41" s="23"/>
      <c r="M41" s="23"/>
    </row>
    <row r="42" spans="2:13" ht="12.75">
      <c r="B42" t="s">
        <v>8</v>
      </c>
      <c r="F42" s="9">
        <f>F41/F40</f>
        <v>0.8919958346908919</v>
      </c>
      <c r="J42" s="20">
        <v>3</v>
      </c>
      <c r="K42" s="20"/>
      <c r="L42" s="23"/>
      <c r="M42" s="23"/>
    </row>
    <row r="43" spans="1:13" ht="12.75">
      <c r="A43" t="s">
        <v>126</v>
      </c>
      <c r="F43" s="11">
        <f>250+400+250</f>
        <v>900</v>
      </c>
      <c r="J43" s="20">
        <v>4</v>
      </c>
      <c r="K43" s="20"/>
      <c r="L43" s="23"/>
      <c r="M43" s="54"/>
    </row>
    <row r="44" spans="1:13" ht="12.75">
      <c r="A44" s="3" t="s">
        <v>9</v>
      </c>
      <c r="B44" s="3"/>
      <c r="C44" s="3"/>
      <c r="D44" s="3"/>
      <c r="E44" s="1"/>
      <c r="F44" s="8">
        <f>F41+F43</f>
        <v>39995</v>
      </c>
      <c r="J44" s="20">
        <v>5</v>
      </c>
      <c r="K44" s="20"/>
      <c r="L44" s="23"/>
      <c r="M44" s="54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9581*1.302</f>
        <v>12474.462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1664*1.302</f>
        <v>2166.5280000000002</v>
      </c>
      <c r="J50" s="20">
        <v>11</v>
      </c>
      <c r="K50" s="20"/>
      <c r="L50" s="23"/>
      <c r="M50" s="23"/>
    </row>
    <row r="51" spans="1:13" ht="12.75">
      <c r="A51" s="57" t="s">
        <v>83</v>
      </c>
      <c r="B51" s="55"/>
      <c r="C51" s="55"/>
      <c r="D51" s="55"/>
      <c r="E51" s="58">
        <v>0</v>
      </c>
      <c r="F51" s="56">
        <f>E51*E33</f>
        <v>0</v>
      </c>
      <c r="J51" s="20">
        <v>12</v>
      </c>
      <c r="K51" s="20"/>
      <c r="L51" s="23"/>
      <c r="M51" s="23"/>
    </row>
    <row r="52" spans="1:13" ht="12.75">
      <c r="A52" s="10" t="s">
        <v>34</v>
      </c>
      <c r="D52" s="5"/>
      <c r="F52" s="33">
        <f>F49+F50+F51</f>
        <v>14640.99</v>
      </c>
      <c r="J52" s="20">
        <v>13</v>
      </c>
      <c r="K52" s="20"/>
      <c r="L52" s="23"/>
      <c r="M52" s="23"/>
    </row>
    <row r="53" spans="1:13" ht="12.75">
      <c r="A53" s="4" t="s">
        <v>16</v>
      </c>
      <c r="D53" s="5"/>
      <c r="J53" s="20">
        <v>14</v>
      </c>
      <c r="K53" s="20"/>
      <c r="L53" s="23"/>
      <c r="M53" s="23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3"/>
      <c r="M54" s="23"/>
    </row>
    <row r="55" spans="1:13" ht="12.75">
      <c r="A55" t="s">
        <v>75</v>
      </c>
      <c r="B55">
        <v>883.7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/>
      <c r="L55" s="23"/>
      <c r="M55" s="23"/>
    </row>
    <row r="56" spans="1:13" ht="12.75">
      <c r="A56" s="10" t="s">
        <v>17</v>
      </c>
      <c r="B56" s="10"/>
      <c r="C56" s="10"/>
      <c r="F56" s="33">
        <f>SUM(F54:F55)</f>
        <v>0</v>
      </c>
      <c r="J56" s="20">
        <v>17</v>
      </c>
      <c r="K56" s="20"/>
      <c r="L56" s="23"/>
      <c r="M56" s="23"/>
    </row>
    <row r="57" spans="1:13" ht="12.75">
      <c r="A57" s="4" t="s">
        <v>18</v>
      </c>
      <c r="B57" s="4"/>
      <c r="J57" s="20">
        <v>18</v>
      </c>
      <c r="K57" s="20"/>
      <c r="L57" s="23"/>
      <c r="M57" s="23"/>
    </row>
    <row r="58" spans="1:13" ht="12.75">
      <c r="A58" t="s">
        <v>19</v>
      </c>
      <c r="C58">
        <v>304687</v>
      </c>
      <c r="D58">
        <v>224780.8</v>
      </c>
      <c r="E58">
        <v>3169.4</v>
      </c>
      <c r="F58" s="36">
        <f>C58/D58*E58</f>
        <v>4296.074121099311</v>
      </c>
      <c r="J58" s="20">
        <v>19</v>
      </c>
      <c r="K58" s="20"/>
      <c r="L58" s="23"/>
      <c r="M58" s="23"/>
    </row>
    <row r="59" spans="1:13" ht="12.75">
      <c r="A59" t="s">
        <v>20</v>
      </c>
      <c r="F59" s="36">
        <f>M20</f>
        <v>2623.5155738400003</v>
      </c>
      <c r="J59" s="20">
        <v>20</v>
      </c>
      <c r="K59" s="20"/>
      <c r="L59" s="23"/>
      <c r="M59" s="23"/>
    </row>
    <row r="60" spans="1:13" ht="12.75">
      <c r="A60" t="s">
        <v>21</v>
      </c>
      <c r="F60" s="11">
        <f>M36</f>
        <v>978.500403216</v>
      </c>
      <c r="J60" s="20">
        <v>21</v>
      </c>
      <c r="K60" s="20"/>
      <c r="L60" s="23"/>
      <c r="M60" s="23"/>
    </row>
    <row r="61" spans="1:13" ht="12.75">
      <c r="A61" t="s">
        <v>73</v>
      </c>
      <c r="F61" s="5">
        <f>1*600*1.302</f>
        <v>781.2</v>
      </c>
      <c r="J61" s="20">
        <v>22</v>
      </c>
      <c r="K61" s="20"/>
      <c r="L61" s="23"/>
      <c r="M61" s="23"/>
    </row>
    <row r="62" spans="1:13" ht="12.75">
      <c r="A62" t="s">
        <v>22</v>
      </c>
      <c r="F62" s="5">
        <f>M65</f>
        <v>159.68</v>
      </c>
      <c r="J62" s="20">
        <v>23</v>
      </c>
      <c r="K62" s="20"/>
      <c r="L62" s="23"/>
      <c r="M62" s="23"/>
    </row>
    <row r="63" spans="1:13" ht="12.75">
      <c r="A63" t="s">
        <v>23</v>
      </c>
      <c r="F63" s="5">
        <v>0</v>
      </c>
      <c r="J63" s="20">
        <v>24</v>
      </c>
      <c r="K63" s="20"/>
      <c r="L63" s="23"/>
      <c r="M63" s="23"/>
    </row>
    <row r="64" spans="1:13" ht="12.75">
      <c r="A64" t="s">
        <v>24</v>
      </c>
      <c r="F64" s="5"/>
      <c r="J64" s="20"/>
      <c r="K64" s="20"/>
      <c r="L64" s="23"/>
      <c r="M64" s="23"/>
    </row>
    <row r="65" spans="2:13" ht="12.75">
      <c r="B65">
        <v>3169.4</v>
      </c>
      <c r="C65" t="s">
        <v>13</v>
      </c>
      <c r="D65" s="11">
        <v>0.48</v>
      </c>
      <c r="E65" t="s">
        <v>14</v>
      </c>
      <c r="F65" s="46">
        <f>B65*D65</f>
        <v>1521.312</v>
      </c>
      <c r="J65" s="20"/>
      <c r="K65" s="20"/>
      <c r="L65" s="34" t="s">
        <v>65</v>
      </c>
      <c r="M65" s="35">
        <f>SUM(M40:M64)</f>
        <v>159.68</v>
      </c>
    </row>
    <row r="66" spans="1:6" ht="12.75">
      <c r="A66" s="55" t="s">
        <v>79</v>
      </c>
      <c r="B66" s="55"/>
      <c r="C66" s="55"/>
      <c r="D66" s="56"/>
      <c r="E66" s="55"/>
      <c r="F66" s="56">
        <v>0</v>
      </c>
    </row>
    <row r="67" spans="1:6" ht="12.75">
      <c r="A67" s="55" t="s">
        <v>84</v>
      </c>
      <c r="B67" s="55"/>
      <c r="C67" s="55"/>
      <c r="D67" s="56">
        <v>0</v>
      </c>
      <c r="E67" s="55"/>
      <c r="F67" s="5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10360.282098155312</v>
      </c>
    </row>
    <row r="69" ht="12.75">
      <c r="A69" s="4" t="s">
        <v>26</v>
      </c>
    </row>
    <row r="70" spans="1:6" ht="12.75">
      <c r="A70" t="s">
        <v>27</v>
      </c>
      <c r="B70">
        <v>3169.4</v>
      </c>
      <c r="C70" t="s">
        <v>66</v>
      </c>
      <c r="D70" s="5">
        <v>0.24</v>
      </c>
      <c r="E70" t="s">
        <v>14</v>
      </c>
      <c r="F70" s="46">
        <f>B70*D70</f>
        <v>760.656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3169.4</v>
      </c>
      <c r="C73" t="s">
        <v>13</v>
      </c>
      <c r="D73" s="11">
        <v>1.2</v>
      </c>
      <c r="E73" t="s">
        <v>14</v>
      </c>
      <c r="F73" s="11">
        <f>B73*D73</f>
        <v>3803.2799999999997</v>
      </c>
    </row>
    <row r="74" spans="1:6" ht="12.75">
      <c r="A74" s="10" t="s">
        <v>29</v>
      </c>
      <c r="F74" s="33">
        <f>F70+F73</f>
        <v>4563.936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3169.4</v>
      </c>
      <c r="C77" t="s">
        <v>13</v>
      </c>
      <c r="D77" s="11">
        <v>2.48</v>
      </c>
      <c r="E77" t="s">
        <v>14</v>
      </c>
      <c r="F77" s="11">
        <f>B77*D77</f>
        <v>7860.112</v>
      </c>
    </row>
    <row r="78" spans="1:6" ht="12.75">
      <c r="A78" s="10" t="s">
        <v>32</v>
      </c>
      <c r="F78" s="33">
        <f>SUM(F77)</f>
        <v>7860.112</v>
      </c>
    </row>
    <row r="79" spans="1:6" ht="12.75">
      <c r="A79" s="59" t="s">
        <v>78</v>
      </c>
      <c r="B79" s="55"/>
      <c r="C79" s="55"/>
      <c r="D79" s="58">
        <v>0</v>
      </c>
      <c r="E79" s="55"/>
      <c r="F79" s="60">
        <f>D79*E33</f>
        <v>0</v>
      </c>
    </row>
    <row r="80" spans="1:6" ht="12.75">
      <c r="A80" s="1" t="s">
        <v>33</v>
      </c>
      <c r="B80" s="1"/>
      <c r="F80" s="33">
        <f>F52+F56+F68+F74+F78+F79</f>
        <v>37425.32009815532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3">
        <f>F80*5.8%</f>
        <v>2170.668565693008</v>
      </c>
      <c r="I81" s="7"/>
    </row>
    <row r="82" spans="1:9" ht="12.75">
      <c r="A82" s="1"/>
      <c r="B82" s="37" t="s">
        <v>128</v>
      </c>
      <c r="C82" s="37"/>
      <c r="D82" s="1"/>
      <c r="E82" s="51"/>
      <c r="F82" s="52">
        <v>1518</v>
      </c>
      <c r="I82" s="7"/>
    </row>
    <row r="83" spans="1:9" ht="12.75">
      <c r="A83" s="1"/>
      <c r="B83" s="37" t="s">
        <v>129</v>
      </c>
      <c r="C83" s="37"/>
      <c r="D83" s="1"/>
      <c r="E83" s="51"/>
      <c r="F83" s="52">
        <v>285.28</v>
      </c>
      <c r="I83" s="7"/>
    </row>
    <row r="84" spans="1:9" ht="12.75">
      <c r="A84" s="1"/>
      <c r="B84" s="37" t="s">
        <v>130</v>
      </c>
      <c r="C84" s="37"/>
      <c r="D84" s="1"/>
      <c r="E84" s="51"/>
      <c r="F84" s="52">
        <v>0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41399.26866384832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134</v>
      </c>
    </row>
    <row r="87" spans="1:6" ht="12.75">
      <c r="A87" s="13"/>
      <c r="B87" s="40">
        <v>44044</v>
      </c>
      <c r="C87" s="41">
        <v>-112573</v>
      </c>
      <c r="D87" s="44">
        <f>F44</f>
        <v>39995</v>
      </c>
      <c r="E87" s="44">
        <f>F85</f>
        <v>41399.26866384832</v>
      </c>
      <c r="F87" s="45">
        <f>C87+D87-E87</f>
        <v>-113977.26866384831</v>
      </c>
    </row>
    <row r="89" spans="1:6" ht="13.5" thickBot="1">
      <c r="A89" t="s">
        <v>111</v>
      </c>
      <c r="C89" s="49">
        <v>44044</v>
      </c>
      <c r="D89" s="8" t="s">
        <v>112</v>
      </c>
      <c r="E89" s="49">
        <v>44073</v>
      </c>
      <c r="F89" t="s">
        <v>113</v>
      </c>
    </row>
    <row r="90" spans="1:7" ht="13.5" thickBot="1">
      <c r="A90" t="s">
        <v>114</v>
      </c>
      <c r="F90" s="50">
        <f>E87</f>
        <v>41399.26866384832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2017-08-21T12:45:51Z</cp:lastPrinted>
  <dcterms:created xsi:type="dcterms:W3CDTF">2008-08-18T07:30:19Z</dcterms:created>
  <dcterms:modified xsi:type="dcterms:W3CDTF">2020-12-05T08:55:28Z</dcterms:modified>
  <cp:category/>
  <cp:version/>
  <cp:contentType/>
  <cp:contentStatus/>
</cp:coreProperties>
</file>