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<sst xmlns="http://schemas.openxmlformats.org/spreadsheetml/2006/main" count="170" uniqueCount="145">
  <si>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</si>
  <si>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</si>
  <si>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</si>
  <si>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</si>
  <si>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</si>
  <si>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</si>
  <si>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</si>
  <si>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</si>
  <si>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</si>
  <si>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</si>
  <si>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</si>
  <si>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</si>
  <si>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</si>
  <si>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</si>
  <si>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</si>
  <si>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</si>
  <si>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</si>
  <si>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</si>
  <si>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</si>
  <si>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</si>
  <si>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</si>
  <si>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</si>
  <si>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</si>
  <si>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</si>
  <si>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</si>
  <si>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</si>
  <si>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</si>
  <si>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</si>
  <si>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</si>
  <si>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</si>
  <si>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</si>
  <si>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</si>
  <si>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</si>
  <si>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</si>
  <si>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</si>
  <si>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</si>
  <si>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</si>
  <si>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</si>
  <si>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</si>
  <si>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</si>
  <si>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</si>
  <si>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</si>
  <si>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</si>
  <si>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</si>
  <si>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</si>
  <si>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</si>
  <si>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</si>
  <si>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</si>
  <si>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</si>
  <si>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</si>
  <si>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</si>
  <si>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</si>
  <si>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</si>
  <si>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</si>
  <si>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</si>
  <si>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</si>
  <si>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</si>
  <si>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</si>
  <si>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</si>
  <si>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</si>
  <si>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</si>
  <si>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</si>
  <si>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</si>
  <si>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</si>
  <si>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</si>
  <si>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</si>
  <si>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</si>
  <si>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</si>
  <si>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</si>
  <si>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</si>
  <si>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</si>
  <si>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</si>
  <si>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</si>
  <si>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</si>
  <si>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</si>
  <si>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</si>
  <si>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</si>
  <si>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</si>
  <si>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</si>
  <si>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</si>
  <si>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</si>
  <si>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</si>
  <si>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</si>
  <si>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</si>
  <si>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</si>
  <si>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</si>
  <si>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</si>
  <si>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</si>
  <si>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</si>
  <si>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</si>
  <si>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</si>
  <si>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</si>
  <si>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</si>
  <si>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</si>
  <si>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</si>
  <si>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</si>
  <si>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</si>
  <si>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</si>
  <si>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</si>
  <si>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</si>
  <si>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</si>
  <si>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</si>
  <si>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</si>
  <si>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</si>
  <si>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</si>
  <si>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</si>
  <si>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</si>
  <si>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</si>
  <si>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</si>
  <si>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</si>
  <si>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</si>
  <si>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</si>
  <si>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</si>
  <si>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</si>
  <si>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</si>
  <si>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</si>
  <si>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</si>
  <si>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</si>
  <si>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</si>
  <si>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</si>
  <si>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</si>
  <si>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</si>
  <si>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</si>
  <si>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</si>
  <si>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</si>
  <si>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</si>
  <si>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</si>
  <si>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</si>
  <si>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</si>
  <si>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</si>
  <si>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</si>
  <si>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</si>
  <si>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</si>
  <si>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</si>
  <si>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</si>
  <si>
    <t>смена труб пвх д.50 (2мп) кв.16</t>
  </si>
  <si>
    <t>труба д.50 пвх</t>
  </si>
  <si>
    <t>2мп</t>
  </si>
  <si>
    <t>тройник косой 50</t>
  </si>
  <si>
    <t>2шт</t>
  </si>
  <si>
    <t>манжета 50</t>
  </si>
  <si>
    <t>1шт</t>
  </si>
  <si>
    <t>отвод 50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</si>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</sst>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1838.5061562000003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0.02*133.04</f>
        <v>2.6608</v>
      </c>
      <c r="M24" s="31">
        <f>L24*126.87*1.302*1.15</f>
        <v>505.45208962079994</v>
      </c>
    </row>
    <row r="25" spans="1:13" ht="12.75">
      <c r="A25" t="s">
        <v>106</v>
      </c>
      <c r="J25" s="20">
        <v>2</v>
      </c>
      <c r="K25" s="53" t="s">
        <v>143</v>
      </c>
      <c r="L25" s="47">
        <v>0.071</v>
      </c>
      <c r="M25" s="31">
        <f aca="true" t="shared" si="1" ref="M25:M35">L25*126.87*1.302*1.15</f>
        <v>13.487334020999997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2.7318000000000002</v>
      </c>
      <c r="M36" s="32">
        <f>SUM(M24:M35)</f>
        <v>518.9394236418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45095.5</v>
      </c>
      <c r="J40" s="20">
        <v>1</v>
      </c>
      <c r="K40" s="20" t="s">
        <v>136</v>
      </c>
      <c r="L40" s="25" t="s">
        <v>137</v>
      </c>
      <c r="M40" s="25">
        <f>2*114</f>
        <v>228</v>
      </c>
    </row>
    <row r="41" spans="1:13" ht="12.75">
      <c r="A41" t="s">
        <v>7</v>
      </c>
      <c r="F41" s="5">
        <v>40518.68</v>
      </c>
      <c r="J41" s="20">
        <v>2</v>
      </c>
      <c r="K41" s="20" t="s">
        <v>138</v>
      </c>
      <c r="L41" s="23" t="s">
        <v>139</v>
      </c>
      <c r="M41" s="23">
        <f>2*40</f>
        <v>80</v>
      </c>
    </row>
    <row r="42" spans="2:13" ht="12.75">
      <c r="B42" t="s">
        <v>8</v>
      </c>
      <c r="F42" s="9">
        <f>F41/F40</f>
        <v>0.8985082768790678</v>
      </c>
      <c r="J42" s="20">
        <v>3</v>
      </c>
      <c r="K42" s="20" t="s">
        <v>140</v>
      </c>
      <c r="L42" s="23" t="s">
        <v>141</v>
      </c>
      <c r="M42" s="23">
        <v>30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139</v>
      </c>
      <c r="M43" s="54">
        <v>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41418.68</v>
      </c>
      <c r="J44" s="20">
        <v>5</v>
      </c>
      <c r="K44" s="20" t="s">
        <v>144</v>
      </c>
      <c r="L44" s="23" t="s">
        <v>141</v>
      </c>
      <c r="M44" s="54">
        <v>16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5863*1.302</f>
        <v>7633.626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1600*1.302</f>
        <v>2083.2000000000003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9716.826000000001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240839</v>
      </c>
      <c r="D58">
        <v>229360</v>
      </c>
      <c r="E58">
        <v>3169.4</v>
      </c>
      <c r="F58" s="36">
        <f>C58/D58*E58</f>
        <v>3328.0220029647717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1838.5061562000003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518.9394236418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386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0.17</v>
      </c>
      <c r="E65" t="s">
        <v>14</v>
      </c>
      <c r="F65" s="46">
        <f>B65*D65</f>
        <v>538.798</v>
      </c>
      <c r="J65" s="20"/>
      <c r="K65" s="20"/>
      <c r="L65" s="34" t="s">
        <v>65</v>
      </c>
      <c r="M65" s="35">
        <f>SUM(M40:M64)</f>
        <v>386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7391.465582806572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0.23</v>
      </c>
      <c r="E70" t="s">
        <v>14</v>
      </c>
      <c r="F70" s="46">
        <f>B70*D70</f>
        <v>728.9620000000001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1.03</v>
      </c>
      <c r="E73" t="s">
        <v>14</v>
      </c>
      <c r="F73" s="11">
        <f>B73*D73</f>
        <v>3264.482</v>
      </c>
    </row>
    <row r="74" spans="1:6" ht="12.75">
      <c r="A74" s="10" t="s">
        <v>29</v>
      </c>
      <c r="F74" s="33">
        <f>F70+F73</f>
        <v>3993.444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</v>
      </c>
      <c r="E77" t="s">
        <v>14</v>
      </c>
      <c r="F77" s="11">
        <f>B77*D77</f>
        <v>6338.8</v>
      </c>
    </row>
    <row r="78" spans="1:6" ht="12.75">
      <c r="A78" s="10" t="s">
        <v>32</v>
      </c>
      <c r="F78" s="33">
        <f>SUM(F77)</f>
        <v>6338.8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27440.535582806573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1591.551063802781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30835.366646609353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43831</v>
      </c>
      <c r="C87" s="41">
        <v>-132489</v>
      </c>
      <c r="D87" s="44">
        <f>F44</f>
        <v>41418.68</v>
      </c>
      <c r="E87" s="44">
        <f>F85</f>
        <v>30835.366646609353</v>
      </c>
      <c r="F87" s="45">
        <f>C87+D87-E87</f>
        <v>-121905.68664660936</v>
      </c>
    </row>
    <row r="89" spans="1:6" ht="13.5" thickBot="1">
      <c r="A89" t="s">
        <v>111</v>
      </c>
      <c r="C89" s="49">
        <v>43831</v>
      </c>
      <c r="D89" s="8" t="s">
        <v>112</v>
      </c>
      <c r="E89" s="49">
        <v>43861</v>
      </c>
      <c r="F89" t="s">
        <v>113</v>
      </c>
    </row>
    <row r="90" spans="1:7" ht="13.5" thickBot="1">
      <c r="A90" t="s">
        <v>114</v>
      </c>
      <c r="F90" s="50">
        <f>E87</f>
        <v>30835.366646609353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2020-03-24T08:56:50Z</dcterms:modified>
  <cp:category/>
  <cp:version/>
  <cp:contentType/>
  <cp:contentStatus/>
</cp:coreProperties>
</file>