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<sst xmlns="http://schemas.openxmlformats.org/spreadsheetml/2006/main" count="162" uniqueCount="139">
  <si>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</si>
  <si>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</si>
  <si>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</si>
  <si>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</si>
  <si>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</si>
  <si>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</si>
  <si>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</si>
  <si>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</si>
  <si>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</si>
  <si>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</si>
  <si>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</si>
  <si>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</si>
  <si>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</si>
  <si>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</si>
  <si>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</si>
  <si>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</si>
  <si>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</si>
  <si>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</si>
  <si>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</si>
  <si>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</si>
  <si>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</si>
  <si>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</si>
  <si>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</si>
  <si>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</si>
  <si>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</si>
  <si>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</si>
  <si>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</si>
  <si>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</si>
  <si>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</si>
  <si>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</si>
  <si>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</si>
  <si>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</si>
  <si>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</si>
  <si>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</si>
  <si>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</si>
  <si>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</si>
  <si>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</si>
  <si>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</si>
  <si>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</si>
  <si>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</si>
  <si>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</si>
  <si>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</si>
  <si>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</si>
  <si>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</si>
  <si>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</si>
  <si>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</si>
  <si>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</si>
  <si>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</si>
  <si>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</si>
  <si>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</si>
  <si>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</si>
  <si>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</si>
  <si>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</si>
  <si>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</si>
  <si>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</si>
  <si>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</si>
  <si>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</si>
  <si>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</si>
  <si>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</si>
  <si>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</si>
  <si>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</si>
  <si>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</si>
  <si>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</si>
  <si>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</si>
  <si>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</si>
  <si>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</si>
  <si>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</si>
  <si>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</si>
  <si>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</si>
  <si>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</si>
  <si>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</si>
  <si>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</si>
  <si>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</si>
  <si>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</si>
  <si>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</si>
  <si>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</si>
  <si>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</si>
  <si>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</si>
  <si>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</si>
  <si>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</si>
  <si>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</si>
  <si>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</si>
  <si>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</si>
  <si>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</si>
  <si>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</si>
  <si>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</si>
  <si>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</si>
  <si>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</si>
  <si>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</si>
  <si>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</si>
  <si>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</si>
  <si>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</si>
  <si>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</si>
  <si>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</si>
  <si>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</si>
  <si>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</si>
  <si>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</si>
  <si>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</si>
  <si>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</si>
  <si>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</si>
  <si>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</si>
  <si>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</si>
  <si>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</si>
  <si>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</si>
  <si>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</si>
  <si>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</si>
  <si>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</si>
  <si>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</si>
  <si>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</si>
  <si>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</si>
  <si>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</si>
  <si>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</si>
  <si>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</si>
  <si>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</si>
  <si>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</si>
  <si>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</si>
  <si>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</si>
  <si>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</si>
  <si>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</si>
  <si>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</si>
  <si>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</si>
  <si>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</si>
  <si>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</si>
  <si>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</si>
  <si>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</si>
  <si>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</si>
  <si>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</si>
  <si>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</si>
  <si>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</si>
  <si>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</si>
  <si>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</si>
  <si>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</si>
  <si>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2020г.</t>
  </si>
  <si>
    <t>0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</si>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</sst>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0">
      <selection activeCell="F50" sqref="F50"/>
    </sheetView>
  </sheetViews>
  <sheetFormatPr defaultColWidth="9.00390625" defaultRowHeight="12.75"/>
  <cols>
    <col min="1" max="1" width="15.50390625" style="0" customWidth="1"/>
    <col min="3" max="3" width="10.625" style="0" customWidth="1"/>
    <col min="4" max="4" width="11.125" style="0" customWidth="1"/>
    <col min="5" max="5" width="11.00390625" style="0" customWidth="1"/>
    <col min="6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135</v>
      </c>
    </row>
    <row r="3" spans="1:13" ht="12.75">
      <c r="A3" t="s">
        <v>86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625.6396440000001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8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729.9129180000001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99.5</v>
      </c>
      <c r="M24" s="33">
        <f>L24*160.174*1.302*1.15</f>
        <v>23862.9387549</v>
      </c>
    </row>
    <row r="25" spans="1:13" ht="12.75">
      <c r="A25" t="s">
        <v>106</v>
      </c>
      <c r="J25" s="20">
        <v>2</v>
      </c>
      <c r="K25" s="20" t="s">
        <v>138</v>
      </c>
      <c r="L25" s="25">
        <v>3.12</v>
      </c>
      <c r="M25" s="33">
        <f aca="true" t="shared" si="1" ref="M25:M31">L25*160.174*1.302*1.15</f>
        <v>748.265014224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102.62</v>
      </c>
      <c r="M32" s="34">
        <f>SUM(M24:M31)</f>
        <v>24611.203769123997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f>18443.95-692.16</f>
        <v>17751.79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21196.77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1.194063809903114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21551.77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6777.52*1.302</f>
        <v>8824.331040000001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v>0</v>
      </c>
      <c r="J50" s="25">
        <v>15</v>
      </c>
      <c r="K50" s="45"/>
      <c r="L50" s="25"/>
      <c r="M50" s="25"/>
    </row>
    <row r="51" spans="1:13" ht="12.75">
      <c r="A51" s="57" t="s">
        <v>83</v>
      </c>
      <c r="B51" s="50"/>
      <c r="C51" s="50"/>
      <c r="D51" s="50"/>
      <c r="E51" s="58">
        <v>0</v>
      </c>
      <c r="F51" s="59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8824.331040000001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0">
        <v>294051</v>
      </c>
      <c r="D58">
        <v>224780.8</v>
      </c>
      <c r="E58">
        <v>1537.6</v>
      </c>
      <c r="F58" s="35">
        <f>C58/D58*E58</f>
        <v>2011.4387776891977</v>
      </c>
    </row>
    <row r="59" spans="1:6" ht="12.75">
      <c r="A59" t="s">
        <v>19</v>
      </c>
      <c r="F59" s="35">
        <f>M20</f>
        <v>729.9129180000001</v>
      </c>
    </row>
    <row r="60" spans="1:6" ht="12.75">
      <c r="A60" t="s">
        <v>20</v>
      </c>
      <c r="F60" s="11">
        <f>M32</f>
        <v>24611.203769123997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M55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0.31</v>
      </c>
      <c r="E65" t="s">
        <v>14</v>
      </c>
      <c r="F65" s="11">
        <f>B65*D65</f>
        <v>487.816</v>
      </c>
    </row>
    <row r="66" spans="1:6" ht="12.75">
      <c r="A66" s="47" t="s">
        <v>74</v>
      </c>
      <c r="B66" s="47"/>
      <c r="C66" s="47"/>
      <c r="D66" s="49"/>
      <c r="E66" s="47"/>
      <c r="F66" s="49">
        <v>0</v>
      </c>
    </row>
    <row r="67" spans="1:6" ht="12.75">
      <c r="A67" s="50" t="s">
        <v>84</v>
      </c>
      <c r="B67" s="50"/>
      <c r="C67" s="50"/>
      <c r="D67" s="59">
        <v>0</v>
      </c>
      <c r="E67" s="50"/>
      <c r="F67" s="59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27840.371464813194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0.24</v>
      </c>
      <c r="E70" t="s">
        <v>14</v>
      </c>
      <c r="F70" s="11">
        <f>B70*D70</f>
        <v>377.664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1.32</v>
      </c>
      <c r="E73" t="s">
        <v>14</v>
      </c>
      <c r="F73" s="11">
        <f>B73*D73</f>
        <v>2077.152</v>
      </c>
    </row>
    <row r="74" spans="1:6" ht="12.75">
      <c r="A74" s="4" t="s">
        <v>28</v>
      </c>
      <c r="F74" s="32">
        <f>F70+F73</f>
        <v>2454.816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2.45</v>
      </c>
      <c r="E77" t="s">
        <v>14</v>
      </c>
      <c r="F77" s="11">
        <f>B77*D77</f>
        <v>3855.32</v>
      </c>
    </row>
    <row r="78" spans="1:6" ht="12.75">
      <c r="A78" s="4" t="s">
        <v>31</v>
      </c>
      <c r="F78" s="32">
        <f>SUM(F77)</f>
        <v>3855.32</v>
      </c>
    </row>
    <row r="79" spans="1:6" ht="12.75">
      <c r="A79" s="60" t="s">
        <v>77</v>
      </c>
      <c r="B79" s="50"/>
      <c r="C79" s="50"/>
      <c r="D79" s="58">
        <v>0</v>
      </c>
      <c r="E79" s="50"/>
      <c r="F79" s="61">
        <f>D79*E33</f>
        <v>0</v>
      </c>
    </row>
    <row r="80" spans="1:8" ht="12.75">
      <c r="A80" s="1" t="s">
        <v>32</v>
      </c>
      <c r="B80" s="1"/>
      <c r="F80" s="32">
        <f>F52+F56+F68+F74+F78+F79</f>
        <v>42974.83850481319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2492.540633279165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5"/>
      <c r="F82" s="56">
        <v>1085.6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5"/>
      <c r="F83" s="56">
        <v>188.75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5"/>
      <c r="F84" s="56">
        <f>0</f>
        <v>0</v>
      </c>
      <c r="G84" s="7"/>
      <c r="H84" s="7"/>
      <c r="I84" s="7"/>
    </row>
    <row r="85" spans="1:6" ht="13.5">
      <c r="A85" s="12" t="s">
        <v>34</v>
      </c>
      <c r="B85" s="12"/>
      <c r="C85" s="12"/>
      <c r="D85" s="12"/>
      <c r="E85" s="12"/>
      <c r="F85" s="31">
        <f>F80+F81+F82+F83+F84</f>
        <v>46741.729138092356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43983</v>
      </c>
      <c r="C87" s="40">
        <v>-546292</v>
      </c>
      <c r="D87" s="42">
        <f>F44</f>
        <v>21551.77</v>
      </c>
      <c r="E87" s="42">
        <f>F85</f>
        <v>46741.729138092356</v>
      </c>
      <c r="F87" s="43">
        <f>C87+D87-E87</f>
        <v>-571481.9591380924</v>
      </c>
    </row>
    <row r="89" spans="1:6" ht="13.5" thickBot="1">
      <c r="A89" t="s">
        <v>111</v>
      </c>
      <c r="C89" s="52">
        <v>43983</v>
      </c>
      <c r="D89" s="8" t="s">
        <v>112</v>
      </c>
      <c r="E89" s="52">
        <v>44012</v>
      </c>
      <c r="F89" t="s">
        <v>113</v>
      </c>
    </row>
    <row r="90" spans="1:7" ht="13.5" thickBot="1">
      <c r="A90" t="s">
        <v>114</v>
      </c>
      <c r="F90" s="53">
        <f>E87</f>
        <v>46741.729138092356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2017-08-21T12:50:36Z</cp:lastPrinted>
  <dcterms:created xsi:type="dcterms:W3CDTF">2008-08-18T07:30:19Z</dcterms:created>
  <dcterms:modified xsi:type="dcterms:W3CDTF">2020-09-06T17:02:52Z</dcterms:modified>
  <cp:category/>
  <cp:version/>
  <cp:contentType/>
  <cp:contentStatus/>
</cp:coreProperties>
</file>