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<sst xmlns="http://schemas.openxmlformats.org/spreadsheetml/2006/main" count="170" uniqueCount="147">
  <si>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</si>
  <si>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</si>
  <si>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</si>
  <si>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</si>
  <si>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</si>
  <si>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</si>
  <si>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</si>
  <si>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</si>
  <si>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</si>
  <si>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</si>
  <si>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</si>
  <si>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</si>
  <si>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</si>
  <si>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</si>
  <si>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</si>
  <si>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</si>
  <si>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</si>
  <si>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</si>
  <si>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</si>
  <si>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</si>
  <si>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</si>
  <si>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</si>
  <si>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</si>
  <si>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</si>
  <si>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</si>
  <si>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</si>
  <si>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</si>
  <si>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</si>
  <si>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</si>
  <si>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</si>
  <si>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</si>
  <si>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</si>
  <si>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</si>
  <si>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</si>
  <si>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</si>
  <si>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</si>
  <si>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</si>
  <si>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</si>
  <si>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</si>
  <si>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</si>
  <si>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</si>
  <si>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</si>
  <si>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</si>
  <si>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</si>
  <si>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</si>
  <si>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</si>
  <si>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</si>
  <si>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</si>
  <si>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</si>
  <si>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</si>
  <si>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</si>
  <si>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</si>
  <si>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</si>
  <si>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</si>
  <si>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</si>
  <si>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</si>
  <si>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</si>
  <si>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</si>
  <si>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</si>
  <si>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</si>
  <si>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</si>
  <si>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</si>
  <si>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</si>
  <si>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</si>
  <si>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</si>
  <si>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</si>
  <si>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</si>
  <si>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</si>
  <si>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</si>
  <si>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</si>
  <si>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</si>
  <si>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</si>
  <si>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</si>
  <si>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</si>
  <si>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</si>
  <si>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</si>
  <si>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</si>
  <si>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</si>
  <si>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</si>
  <si>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</si>
  <si>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</si>
  <si>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</si>
  <si>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</si>
  <si>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</si>
  <si>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</si>
  <si>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</si>
  <si>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</si>
  <si>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</si>
  <si>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</si>
  <si>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</si>
  <si>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</si>
  <si>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</si>
  <si>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</si>
  <si>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</si>
  <si>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</si>
  <si>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</si>
  <si>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</si>
  <si>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</si>
  <si>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</si>
  <si>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</si>
  <si>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</si>
  <si>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</si>
  <si>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</si>
  <si>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</si>
  <si>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</si>
  <si>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</si>
  <si>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</si>
  <si>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</si>
  <si>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</si>
  <si>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</si>
  <si>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</si>
  <si>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</si>
  <si>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</si>
  <si>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</si>
  <si>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</si>
  <si>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</si>
  <si>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</si>
  <si>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</si>
  <si>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</si>
  <si>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</si>
  <si>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</si>
  <si>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</si>
  <si>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</si>
  <si>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</si>
  <si>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</si>
  <si>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</si>
  <si>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</si>
  <si>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</si>
  <si>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</si>
  <si>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</si>
  <si>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</si>
  <si>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</si>
  <si>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</si>
  <si>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ост.на 01.08</t>
  </si>
  <si>
    <t>июля</t>
  </si>
  <si>
    <t>за   июль  2020 г.</t>
  </si>
  <si>
    <t>работа по договору</t>
  </si>
  <si>
    <t>смена вентиля д 15 (2шт)</t>
  </si>
  <si>
    <t>вентиль д 15</t>
  </si>
  <si>
    <t>2шт</t>
  </si>
  <si>
    <t>стеклоизол</t>
  </si>
  <si>
    <t>16рул.</t>
  </si>
  <si>
    <t>газ</t>
  </si>
  <si>
    <t>80кг</t>
  </si>
  <si>
    <t>лампа</t>
  </si>
  <si>
    <t xml:space="preserve">смена ламп (12шт) </t>
  </si>
  <si>
    <t>12шт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</si>
</sst>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7">
        <f>L6*160.174*1.302</f>
        <v>544.30649028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7">
        <f t="shared" si="0"/>
        <v>777.8786240400001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25.32</v>
      </c>
      <c r="M20" s="33">
        <f>SUM(M6:M19)</f>
        <v>5280.398595360001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/>
      <c r="M24" s="32">
        <v>41580</v>
      </c>
    </row>
    <row r="25" spans="1:13" ht="12.75">
      <c r="A25" t="s">
        <v>106</v>
      </c>
      <c r="J25" s="20">
        <v>2</v>
      </c>
      <c r="K25" s="20" t="s">
        <v>137</v>
      </c>
      <c r="L25" s="47">
        <f>2*0.81</f>
        <v>1.62</v>
      </c>
      <c r="M25" s="32">
        <f aca="true" t="shared" si="1" ref="M25:M32">L25*160.174*1.302*1.15</f>
        <v>388.522218924</v>
      </c>
    </row>
    <row r="26" spans="1:13" ht="12.75">
      <c r="A26" t="s">
        <v>107</v>
      </c>
      <c r="J26" s="20">
        <v>3</v>
      </c>
      <c r="K26" s="20" t="s">
        <v>145</v>
      </c>
      <c r="L26" s="47">
        <f>0.12*7.1</f>
        <v>0.852</v>
      </c>
      <c r="M26" s="32">
        <f t="shared" si="1"/>
        <v>204.33390773039997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2.472</v>
      </c>
      <c r="M33" s="33">
        <f>SUM(M24:M32)</f>
        <v>42172.8561266544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138</v>
      </c>
      <c r="L37" s="25" t="s">
        <v>139</v>
      </c>
      <c r="M37" s="47">
        <f>2*283</f>
        <v>566</v>
      </c>
    </row>
    <row r="38" spans="10:13" ht="12.75">
      <c r="J38" s="20">
        <v>2</v>
      </c>
      <c r="K38" s="20" t="s">
        <v>140</v>
      </c>
      <c r="L38" s="25" t="s">
        <v>141</v>
      </c>
      <c r="M38" s="25">
        <f>16*800</f>
        <v>12800</v>
      </c>
    </row>
    <row r="39" spans="1:13" ht="12.75">
      <c r="A39" s="2" t="s">
        <v>6</v>
      </c>
      <c r="F39" s="11">
        <v>51253.06</v>
      </c>
      <c r="J39" s="20">
        <v>3</v>
      </c>
      <c r="K39" s="20" t="s">
        <v>142</v>
      </c>
      <c r="L39" s="25" t="s">
        <v>143</v>
      </c>
      <c r="M39" s="25">
        <f>80*24.15</f>
        <v>1932</v>
      </c>
    </row>
    <row r="40" spans="1:13" ht="12.75">
      <c r="A40" t="s">
        <v>7</v>
      </c>
      <c r="F40" s="5">
        <v>51706.15</v>
      </c>
      <c r="J40" s="20">
        <v>4</v>
      </c>
      <c r="K40" s="20" t="s">
        <v>144</v>
      </c>
      <c r="L40" s="25" t="s">
        <v>146</v>
      </c>
      <c r="M40" s="25">
        <f>12*15.8</f>
        <v>189.60000000000002</v>
      </c>
    </row>
    <row r="41" spans="2:13" ht="12.75">
      <c r="B41" t="s">
        <v>8</v>
      </c>
      <c r="F41" s="9">
        <f>F40/F39</f>
        <v>1.0088402526600364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53111.15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6904.52*1.302</f>
        <v>8989.68504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12374.885040000001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15487.6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304687</v>
      </c>
      <c r="D57">
        <v>224780.8</v>
      </c>
      <c r="E57">
        <v>3474</v>
      </c>
      <c r="F57" s="34">
        <f>C57/D57*E57</f>
        <v>4708.954848456808</v>
      </c>
    </row>
    <row r="58" spans="1:6" ht="12.75">
      <c r="A58" t="s">
        <v>20</v>
      </c>
      <c r="F58" s="34">
        <f>M20</f>
        <v>5280.398595360001</v>
      </c>
    </row>
    <row r="59" spans="1:6" ht="12.75">
      <c r="A59" t="s">
        <v>21</v>
      </c>
      <c r="F59" s="11">
        <f>M33</f>
        <v>42172.8561266544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15487.6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0.26</v>
      </c>
      <c r="E64" t="s">
        <v>14</v>
      </c>
      <c r="F64" s="11">
        <f>B64*D64</f>
        <v>903.24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68553.04957047122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1.14</v>
      </c>
      <c r="E72" t="s">
        <v>14</v>
      </c>
      <c r="F72" s="11">
        <f>B72*D72</f>
        <v>3960.3599999999997</v>
      </c>
    </row>
    <row r="73" spans="1:6" ht="12.75">
      <c r="A73" s="4" t="s">
        <v>29</v>
      </c>
      <c r="F73" s="31">
        <f>F69+F72</f>
        <v>4794.12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2.1</v>
      </c>
      <c r="E76" t="s">
        <v>14</v>
      </c>
      <c r="F76" s="11">
        <f>B76*D76</f>
        <v>7295.400000000001</v>
      </c>
    </row>
    <row r="77" spans="1:6" ht="12.75">
      <c r="A77" s="4" t="s">
        <v>31</v>
      </c>
      <c r="F77" s="8">
        <f>SUM(F76)</f>
        <v>7295.400000000001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93017.4546104712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5395.012367407329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2038.38+390.82</f>
        <v>2429.2000000000003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103992.48697787854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44013</v>
      </c>
      <c r="C86" s="39">
        <v>-604630</v>
      </c>
      <c r="D86" s="44">
        <f>F43</f>
        <v>53111.15</v>
      </c>
      <c r="E86" s="44">
        <f>F84</f>
        <v>103992.48697787854</v>
      </c>
      <c r="F86" s="45">
        <f>C86+D86-E86</f>
        <v>-655511.3369778785</v>
      </c>
    </row>
    <row r="88" spans="1:6" ht="13.5" thickBot="1">
      <c r="A88" t="s">
        <v>111</v>
      </c>
      <c r="C88" s="51">
        <v>44013</v>
      </c>
      <c r="D88" s="8" t="s">
        <v>112</v>
      </c>
      <c r="E88" s="51">
        <v>44043</v>
      </c>
      <c r="F88" t="s">
        <v>113</v>
      </c>
    </row>
    <row r="89" spans="1:7" ht="13.5" thickBot="1">
      <c r="A89" t="s">
        <v>114</v>
      </c>
      <c r="F89" s="52">
        <f>E86</f>
        <v>103992.48697787854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2020-09-12T14:12:35Z</cp:lastPrinted>
  <dcterms:created xsi:type="dcterms:W3CDTF">2008-08-18T07:30:19Z</dcterms:created>
  <dcterms:modified xsi:type="dcterms:W3CDTF">2020-11-06T16:37:35Z</dcterms:modified>
  <cp:category/>
  <cp:version/>
  <cp:contentType/>
  <cp:contentStatus/>
</cp:coreProperties>
</file>