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<sst xmlns="http://schemas.openxmlformats.org/spreadsheetml/2006/main" count="162" uniqueCount="139">
  <si>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</si>
  <si>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</si>
  <si>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</si>
  <si>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</si>
  <si>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</si>
  <si>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</si>
  <si>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</si>
  <si>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</si>
  <si>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</si>
  <si>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</si>
  <si>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</si>
  <si>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</si>
  <si>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</si>
  <si>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</si>
  <si>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</si>
  <si>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</si>
  <si>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</si>
  <si>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</si>
  <si>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</si>
  <si>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</si>
  <si>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</si>
  <si>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</si>
  <si>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</si>
  <si>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</si>
  <si>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</si>
  <si>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</si>
  <si>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</si>
  <si>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</si>
  <si>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</si>
  <si>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</si>
  <si>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</si>
  <si>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</si>
  <si>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</si>
  <si>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</si>
  <si>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</si>
  <si>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</si>
  <si>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</si>
  <si>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</si>
  <si>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</si>
  <si>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</si>
  <si>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</si>
  <si>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</si>
  <si>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</si>
  <si>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</si>
  <si>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</si>
  <si>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</si>
  <si>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</si>
  <si>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</si>
  <si>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</si>
  <si>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</si>
  <si>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</si>
  <si>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</si>
  <si>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</si>
  <si>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</si>
  <si>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</si>
  <si>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</si>
  <si>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</si>
  <si>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</si>
  <si>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</si>
  <si>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</si>
  <si>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</si>
  <si>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</si>
  <si>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</si>
  <si>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</si>
  <si>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</si>
  <si>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</si>
  <si>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</si>
  <si>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</si>
  <si>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</si>
  <si>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</si>
  <si>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</si>
  <si>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</si>
  <si>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</si>
  <si>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</si>
  <si>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</si>
  <si>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</si>
  <si>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</si>
  <si>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</si>
  <si>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</si>
  <si>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</si>
  <si>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</si>
  <si>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</si>
  <si>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</si>
  <si>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</si>
  <si>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</si>
  <si>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</si>
  <si>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</si>
  <si>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</si>
  <si>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</si>
  <si>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</si>
  <si>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</si>
  <si>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</si>
  <si>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</si>
  <si>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</si>
  <si>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</si>
  <si>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</si>
  <si>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</si>
  <si>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</si>
  <si>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</si>
  <si>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</si>
  <si>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</si>
  <si>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</si>
  <si>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</si>
  <si>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</si>
  <si>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</si>
  <si>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</si>
  <si>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</si>
  <si>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</si>
  <si>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</si>
  <si>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</si>
  <si>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</si>
  <si>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</si>
  <si>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</si>
  <si>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</si>
  <si>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</si>
  <si>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</si>
  <si>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</si>
  <si>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</si>
  <si>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</si>
  <si>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</si>
  <si>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</si>
  <si>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</si>
  <si>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</si>
  <si>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</si>
  <si>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</si>
  <si>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</si>
  <si>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</si>
  <si>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</si>
  <si>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</si>
  <si>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</si>
  <si>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</si>
  <si>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</si>
  <si>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2020г.</t>
  </si>
  <si>
    <t>апреля</t>
  </si>
  <si>
    <t>за   апрель  2020 г.</t>
  </si>
  <si>
    <t>ост.на 01.05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</si>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</sst>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F61" sqref="F6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1113.3451476000002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1113.3451476000002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594.665064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165.18474</v>
      </c>
    </row>
    <row r="20" spans="1:13" ht="12.75">
      <c r="A20" t="s">
        <v>127</v>
      </c>
      <c r="J20" s="20"/>
      <c r="K20" s="27" t="s">
        <v>57</v>
      </c>
      <c r="L20" s="28">
        <f>SUM(L6:L19)</f>
        <v>18.080000000000002</v>
      </c>
      <c r="M20" s="33">
        <f>SUM(M6:M19)</f>
        <v>2986.540099200001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0.35</v>
      </c>
      <c r="M24" s="32">
        <f>L24*126.87*1.302*1.15</f>
        <v>66.48685784999999</v>
      </c>
    </row>
    <row r="25" spans="1:13" ht="12.75">
      <c r="A25" t="s">
        <v>107</v>
      </c>
      <c r="J25" s="20">
        <v>3</v>
      </c>
      <c r="K25" s="20"/>
      <c r="L25" s="34"/>
      <c r="M25" s="32">
        <f aca="true" t="shared" si="1" ref="M25:M32">L25*126.87*1.302*1.15</f>
        <v>0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/>
      <c r="K33" s="29" t="s">
        <v>57</v>
      </c>
      <c r="L33" s="33">
        <f>SUM(L24:L32)</f>
        <v>0.35</v>
      </c>
      <c r="M33" s="33">
        <f>SUM(M24:M32)</f>
        <v>66.48685784999999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907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34">
        <f>5*13.77</f>
        <v>68.85</v>
      </c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75905.82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76631.53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1.009560663464277</v>
      </c>
      <c r="J41" s="20">
        <v>5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5">
        <f>(263.4*14.35)+800+250+250+400+105</f>
        <v>5584.789999999999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82216.31999999999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7585*1.302</f>
        <v>9875.67</v>
      </c>
      <c r="J48" s="20">
        <v>12</v>
      </c>
      <c r="K48" s="20"/>
      <c r="L48" s="25"/>
      <c r="M48" s="25"/>
    </row>
    <row r="49" spans="1:13" ht="12.75">
      <c r="A49" s="6" t="s">
        <v>15</v>
      </c>
      <c r="F49" s="11">
        <f>4680*1.302</f>
        <v>6093.360000000001</v>
      </c>
      <c r="J49" s="20">
        <v>13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15969.03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 s="47">
        <v>233902</v>
      </c>
      <c r="D57">
        <v>229360</v>
      </c>
      <c r="E57">
        <v>5990.2</v>
      </c>
      <c r="F57" s="35">
        <f>C57/D57*E57</f>
        <v>6108.823510638297</v>
      </c>
      <c r="J57" s="20">
        <v>21</v>
      </c>
      <c r="K57" s="20"/>
      <c r="L57" s="25"/>
      <c r="M57" s="25"/>
    </row>
    <row r="58" spans="1:13" ht="12.75">
      <c r="A58" t="s">
        <v>20</v>
      </c>
      <c r="F58" s="35">
        <f>M20</f>
        <v>2986.540099200001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66.48685784999999</v>
      </c>
      <c r="J59" s="20">
        <v>23</v>
      </c>
      <c r="K59" s="20"/>
      <c r="L59" s="25"/>
      <c r="M59" s="25"/>
    </row>
    <row r="60" spans="1:13" ht="12.75">
      <c r="A60" t="s">
        <v>71</v>
      </c>
      <c r="F60" s="5">
        <f>3*600*1.302</f>
        <v>2343.6</v>
      </c>
      <c r="J60" s="20">
        <v>24</v>
      </c>
      <c r="K60" s="20"/>
      <c r="L60" s="25"/>
      <c r="M60" s="25"/>
    </row>
    <row r="61" spans="1:13" ht="12.75">
      <c r="A61" t="s">
        <v>22</v>
      </c>
      <c r="F61" s="11">
        <f>M61</f>
        <v>68.85</v>
      </c>
      <c r="J61" s="20"/>
      <c r="K61" s="20"/>
      <c r="L61" s="30" t="s">
        <v>64</v>
      </c>
      <c r="M61" s="33">
        <f>SUM(M37:M60)</f>
        <v>68.85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0.27</v>
      </c>
      <c r="E64" t="s">
        <v>14</v>
      </c>
      <c r="F64" s="11">
        <f>B64*D64</f>
        <v>1617.354</v>
      </c>
    </row>
    <row r="65" spans="1:6" ht="12.75">
      <c r="A65" s="47" t="s">
        <v>75</v>
      </c>
      <c r="B65" s="47"/>
      <c r="C65" s="47"/>
      <c r="D65" s="54"/>
      <c r="E65" s="47"/>
      <c r="F65" s="54">
        <v>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13191.654467688299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0.24</v>
      </c>
      <c r="E69" t="s">
        <v>14</v>
      </c>
      <c r="F69" s="11">
        <f>B69*D69</f>
        <v>1437.648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0.95</v>
      </c>
      <c r="E72" t="s">
        <v>14</v>
      </c>
      <c r="F72" s="11">
        <f>B72*D72</f>
        <v>5690.69</v>
      </c>
    </row>
    <row r="73" spans="1:6" ht="12.75">
      <c r="A73" s="4" t="s">
        <v>29</v>
      </c>
      <c r="F73" s="31">
        <f>F69+F72</f>
        <v>7128.338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1.96</v>
      </c>
      <c r="E76" t="s">
        <v>14</v>
      </c>
      <c r="F76" s="11">
        <f>B76*D76</f>
        <v>11740.792</v>
      </c>
    </row>
    <row r="77" spans="1:6" ht="12.75">
      <c r="A77" s="4" t="s">
        <v>31</v>
      </c>
      <c r="F77" s="31">
        <f>SUM(F76)</f>
        <v>11740.792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48029.814467688295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2785.7292391259207</v>
      </c>
    </row>
    <row r="81" spans="1:6" ht="12.75">
      <c r="A81" s="1"/>
      <c r="B81" s="36" t="s">
        <v>128</v>
      </c>
      <c r="C81" s="36"/>
      <c r="D81" s="1"/>
      <c r="E81" s="52"/>
      <c r="F81" s="53">
        <v>3261.4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54496.263706814214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43922</v>
      </c>
      <c r="C86" s="40">
        <v>76719</v>
      </c>
      <c r="D86" s="43">
        <f>F43</f>
        <v>82216.31999999999</v>
      </c>
      <c r="E86" s="43">
        <f>F84</f>
        <v>54496.263706814214</v>
      </c>
      <c r="F86" s="44">
        <f>C86+D86-E86</f>
        <v>104439.0562931858</v>
      </c>
    </row>
    <row r="88" spans="1:6" ht="13.5" thickBot="1">
      <c r="A88" t="s">
        <v>112</v>
      </c>
      <c r="C88" s="49">
        <v>43922</v>
      </c>
      <c r="D88" s="8" t="s">
        <v>113</v>
      </c>
      <c r="E88" s="49">
        <v>43951</v>
      </c>
      <c r="F88" t="s">
        <v>114</v>
      </c>
    </row>
    <row r="89" spans="1:7" ht="13.5" thickBot="1">
      <c r="A89" t="s">
        <v>115</v>
      </c>
      <c r="F89" s="50">
        <f>E86</f>
        <v>54496.263706814214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2020-06-18T10:32:29Z</dcterms:modified>
  <cp:category/>
  <cp:version/>
  <cp:contentType/>
  <cp:contentStatus/>
</cp:coreProperties>
</file>