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<sst xmlns="http://schemas.openxmlformats.org/spreadsheetml/2006/main" count="169" uniqueCount="147">
  <si>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</si>
  <si>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</si>
  <si>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</si>
  <si>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</si>
  <si>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</si>
  <si>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</si>
  <si>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</si>
  <si>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</si>
  <si>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</si>
  <si>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</si>
  <si>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</si>
  <si>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</si>
  <si>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</si>
  <si>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</si>
  <si>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</si>
  <si>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</si>
  <si>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</si>
  <si>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</si>
  <si>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</si>
  <si>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</si>
  <si>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</si>
  <si>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</si>
  <si>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</si>
  <si>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</si>
  <si>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</si>
  <si>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</si>
  <si>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</si>
  <si>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</si>
  <si>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</si>
  <si>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</si>
  <si>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</si>
  <si>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</si>
  <si>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</si>
  <si>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</si>
  <si>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</si>
  <si>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</si>
  <si>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</si>
  <si>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</si>
  <si>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</si>
  <si>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</si>
  <si>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</si>
  <si>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</si>
  <si>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</si>
  <si>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</si>
  <si>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</si>
  <si>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</si>
  <si>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</si>
  <si>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</si>
  <si>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</si>
  <si>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</si>
  <si>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</si>
  <si>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</si>
  <si>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</si>
  <si>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</si>
  <si>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</si>
  <si>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</si>
  <si>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</si>
  <si>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</si>
  <si>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</si>
  <si>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</si>
  <si>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</si>
  <si>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</si>
  <si>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</si>
  <si>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</si>
  <si>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</si>
  <si>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</si>
  <si>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</si>
  <si>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</si>
  <si>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</si>
  <si>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</si>
  <si>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</si>
  <si>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</si>
  <si>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</si>
  <si>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</si>
  <si>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</si>
  <si>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</si>
  <si>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</si>
  <si>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</si>
  <si>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</si>
  <si>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</si>
  <si>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</si>
  <si>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</si>
  <si>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</si>
  <si>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</si>
  <si>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</si>
  <si>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</si>
  <si>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</si>
  <si>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</si>
  <si>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</si>
  <si>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</si>
  <si>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</si>
  <si>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</si>
  <si>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</si>
  <si>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</si>
  <si>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</si>
  <si>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</si>
  <si>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</si>
  <si>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</si>
  <si>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</si>
  <si>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</si>
  <si>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</si>
  <si>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</si>
  <si>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</si>
  <si>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</si>
  <si>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</si>
  <si>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</si>
  <si>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</si>
  <si>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</si>
  <si>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</si>
  <si>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</si>
  <si>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</si>
  <si>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</si>
  <si>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</si>
  <si>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</si>
  <si>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</si>
  <si>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</si>
  <si>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</si>
  <si>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</si>
  <si>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</si>
  <si>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</si>
  <si>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</si>
  <si>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</si>
  <si>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</si>
  <si>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</si>
  <si>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</si>
  <si>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</si>
  <si>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</si>
  <si>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</si>
  <si>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</si>
  <si>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</si>
  <si>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</si>
  <si>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</si>
  <si>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апреля</t>
  </si>
  <si>
    <t>за   апрель  2020 г.</t>
  </si>
  <si>
    <t>ост.на 01.05</t>
  </si>
  <si>
    <t>смена вентиля д 15 (1шт) подвал</t>
  </si>
  <si>
    <t>вентиль д 15</t>
  </si>
  <si>
    <t>1шт</t>
  </si>
  <si>
    <t>ремонт кровли (190м2) кв.15</t>
  </si>
  <si>
    <t>стеклоизол</t>
  </si>
  <si>
    <t>19 рул.</t>
  </si>
  <si>
    <t>мастика</t>
  </si>
  <si>
    <t>20кг.</t>
  </si>
  <si>
    <t>битум</t>
  </si>
  <si>
    <t>10кг</t>
  </si>
  <si>
    <t>смена светильника (1шт) п-д3</t>
  </si>
  <si>
    <t>светильник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</si>
</sst>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4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614.4872328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1.86</v>
      </c>
      <c r="M16" s="46">
        <f t="shared" si="0"/>
        <v>307.2436164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2064.8092500000002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100</v>
      </c>
      <c r="J20" s="20"/>
      <c r="K20" s="27" t="s">
        <v>58</v>
      </c>
      <c r="L20" s="28">
        <f>SUM(L6:L19)</f>
        <v>24.55</v>
      </c>
      <c r="M20" s="34">
        <f>SUM(M6:M19)</f>
        <v>4055.2853670000004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0.81</v>
      </c>
      <c r="M24" s="33">
        <f>L24*126.87*1.302*1.15</f>
        <v>153.86958531000002</v>
      </c>
    </row>
    <row r="25" spans="1:13" ht="12.75">
      <c r="A25" t="s">
        <v>104</v>
      </c>
      <c r="J25" s="20">
        <v>2</v>
      </c>
      <c r="K25" s="20" t="s">
        <v>138</v>
      </c>
      <c r="L25" s="46">
        <f>1.9*146.47</f>
        <v>278.293</v>
      </c>
      <c r="M25" s="33">
        <f>L25*126.87*1.302*1.15</f>
        <v>52865.220376143</v>
      </c>
    </row>
    <row r="26" spans="1:13" ht="12.75">
      <c r="A26" t="s">
        <v>105</v>
      </c>
      <c r="J26" s="20">
        <v>3</v>
      </c>
      <c r="K26" s="20" t="s">
        <v>145</v>
      </c>
      <c r="L26" s="25">
        <v>0.89</v>
      </c>
      <c r="M26" s="33">
        <f aca="true" t="shared" si="1" ref="M26:M32">L26*126.87*1.302*1.15</f>
        <v>169.06658139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279.993</v>
      </c>
      <c r="M33" s="34">
        <f>SUM(M24:M32)</f>
        <v>53188.156542843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265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46">
        <f>19*800</f>
        <v>15200</v>
      </c>
    </row>
    <row r="39" spans="10:13" ht="12.75">
      <c r="J39" s="20">
        <v>3</v>
      </c>
      <c r="K39" s="20" t="s">
        <v>141</v>
      </c>
      <c r="L39" s="25" t="s">
        <v>142</v>
      </c>
      <c r="M39" s="25">
        <f>20*93.75</f>
        <v>1875</v>
      </c>
    </row>
    <row r="40" spans="1:13" ht="12.75">
      <c r="A40" s="2" t="s">
        <v>6</v>
      </c>
      <c r="F40" s="11">
        <v>50936.16</v>
      </c>
      <c r="J40" s="20">
        <v>4</v>
      </c>
      <c r="K40" s="20" t="s">
        <v>143</v>
      </c>
      <c r="L40" s="25" t="s">
        <v>144</v>
      </c>
      <c r="M40" s="25">
        <f>10*22.25</f>
        <v>222.5</v>
      </c>
    </row>
    <row r="41" spans="1:13" ht="12.75">
      <c r="A41" t="s">
        <v>7</v>
      </c>
      <c r="F41" s="5">
        <v>54115.15</v>
      </c>
      <c r="J41" s="20">
        <v>5</v>
      </c>
      <c r="K41" s="20" t="s">
        <v>146</v>
      </c>
      <c r="L41" s="25" t="s">
        <v>137</v>
      </c>
      <c r="M41" s="25">
        <v>273.28</v>
      </c>
    </row>
    <row r="42" spans="2:13" ht="12.75">
      <c r="B42" t="s">
        <v>8</v>
      </c>
      <c r="F42" s="9">
        <f>F41/F40</f>
        <v>1.0624112614692587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55015.15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47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6095.52*1.302</f>
        <v>7936.367040000001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11321.567040000002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233902</v>
      </c>
      <c r="D58">
        <v>229360</v>
      </c>
      <c r="E58">
        <v>3431.7</v>
      </c>
      <c r="F58" s="35">
        <f>C58/D58*E58</f>
        <v>3499.65771450994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4055.2853670000004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53188.156542843</v>
      </c>
      <c r="J60" s="20"/>
      <c r="K60" s="20"/>
      <c r="L60" s="31" t="s">
        <v>65</v>
      </c>
      <c r="M60" s="28">
        <f>SUM(M37:M59)</f>
        <v>17835.78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17835.78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0.27</v>
      </c>
      <c r="E65" t="s">
        <v>14</v>
      </c>
      <c r="F65" s="11">
        <f>B65*D65</f>
        <v>926.559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79505.43862435293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0.95</v>
      </c>
      <c r="E73" t="s">
        <v>14</v>
      </c>
      <c r="F73" s="11">
        <f>B73*D73</f>
        <v>3260.115</v>
      </c>
    </row>
    <row r="74" spans="1:6" ht="12.75">
      <c r="A74" s="10" t="s">
        <v>29</v>
      </c>
      <c r="F74" s="32">
        <f>F70+F73</f>
        <v>4083.723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1.96</v>
      </c>
      <c r="E77" t="s">
        <v>14</v>
      </c>
      <c r="F77" s="11">
        <f>B77*D77</f>
        <v>6726.132</v>
      </c>
    </row>
    <row r="78" spans="1:6" ht="12.75">
      <c r="A78" s="10" t="s">
        <v>32</v>
      </c>
      <c r="F78" s="32">
        <f>SUM(F77)</f>
        <v>6726.132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101636.86066435293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5894.93791853247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2849.35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114232.99858288541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43922</v>
      </c>
      <c r="C87" s="40">
        <v>-729454</v>
      </c>
      <c r="D87" s="44">
        <f>F44</f>
        <v>55015.15</v>
      </c>
      <c r="E87" s="44">
        <f>F85</f>
        <v>114232.99858288541</v>
      </c>
      <c r="F87" s="45">
        <f>C87+D87-E87</f>
        <v>-788671.8485828853</v>
      </c>
    </row>
    <row r="89" spans="1:6" ht="13.5" thickBot="1">
      <c r="A89" t="s">
        <v>109</v>
      </c>
      <c r="C89" s="53">
        <v>43922</v>
      </c>
      <c r="D89" s="8" t="s">
        <v>110</v>
      </c>
      <c r="E89" s="53">
        <v>43951</v>
      </c>
      <c r="F89" t="s">
        <v>111</v>
      </c>
    </row>
    <row r="90" spans="1:7" ht="13.5" thickBot="1">
      <c r="A90" t="s">
        <v>112</v>
      </c>
      <c r="F90" s="54">
        <f>E87</f>
        <v>114232.99858288541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2020-06-18T08:17:50Z</dcterms:modified>
  <cp:category/>
  <cp:version/>
  <cp:contentType/>
  <cp:contentStatus/>
</cp:coreProperties>
</file>