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<sst xmlns="http://schemas.openxmlformats.org/spreadsheetml/2006/main" count="166" uniqueCount="143">
  <si>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</si>
  <si>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</si>
  <si>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</si>
  <si>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</si>
  <si>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</si>
  <si>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</si>
  <si>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</si>
  <si>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</si>
  <si>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</si>
  <si>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</si>
  <si>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</si>
  <si>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</si>
  <si>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</si>
  <si>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</si>
  <si>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</si>
  <si>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</si>
  <si>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</si>
  <si>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</si>
  <si>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</si>
  <si>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</si>
  <si>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</si>
  <si>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</si>
  <si>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</si>
  <si>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</si>
  <si>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</si>
  <si>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</si>
  <si>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</si>
  <si>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</si>
  <si>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</si>
  <si>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</si>
  <si>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</si>
  <si>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</si>
  <si>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</si>
  <si>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</si>
  <si>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</si>
  <si>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</si>
  <si>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</si>
  <si>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</si>
  <si>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</si>
  <si>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</si>
  <si>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</si>
  <si>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</si>
  <si>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</si>
  <si>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</si>
  <si>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</si>
  <si>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</si>
  <si>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</si>
  <si>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</si>
  <si>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</si>
  <si>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</si>
  <si>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</si>
  <si>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</si>
  <si>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</si>
  <si>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</si>
  <si>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</si>
  <si>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</si>
  <si>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</si>
  <si>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</si>
  <si>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</si>
  <si>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</si>
  <si>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</si>
  <si>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</si>
  <si>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</si>
  <si>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</si>
  <si>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</si>
  <si>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</si>
  <si>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</si>
  <si>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</si>
  <si>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</si>
  <si>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</si>
  <si>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</si>
  <si>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</si>
  <si>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</si>
  <si>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</si>
  <si>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</si>
  <si>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</si>
  <si>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</si>
  <si>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</si>
  <si>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</si>
  <si>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</si>
  <si>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</si>
  <si>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</si>
  <si>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</si>
  <si>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</si>
  <si>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</si>
  <si>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</si>
  <si>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</si>
  <si>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</si>
  <si>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</si>
  <si>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</si>
  <si>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</si>
  <si>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</si>
  <si>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</si>
  <si>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</si>
  <si>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</si>
  <si>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</si>
  <si>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</si>
  <si>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</si>
  <si>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</si>
  <si>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</si>
  <si>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</si>
  <si>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</si>
  <si>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</si>
  <si>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</si>
  <si>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</si>
  <si>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</si>
  <si>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</si>
  <si>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</si>
  <si>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</si>
  <si>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</si>
  <si>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</si>
  <si>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</si>
  <si>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</si>
  <si>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</si>
  <si>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</si>
  <si>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</si>
  <si>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</si>
  <si>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</si>
  <si>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</si>
  <si>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</si>
  <si>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</si>
  <si>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</si>
  <si>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</si>
  <si>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</si>
  <si>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</si>
  <si>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</si>
  <si>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</si>
  <si>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</si>
  <si>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</si>
  <si>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</si>
  <si>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</si>
  <si>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</si>
  <si>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за   декабрь  2019 г.</t>
  </si>
  <si>
    <t>января</t>
  </si>
  <si>
    <t>2020г.</t>
  </si>
  <si>
    <t>ост.на 01.02</t>
  </si>
  <si>
    <t>договор</t>
  </si>
  <si>
    <t>смена светильника (1шт) п-д3</t>
  </si>
  <si>
    <t>светильник</t>
  </si>
  <si>
    <t>1шт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</si>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</sst>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6">
      <selection activeCell="D53" sqref="D53:D76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503906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</v>
      </c>
      <c r="K1" t="s">
        <v>67</v>
      </c>
    </row>
    <row r="2" spans="1:11" ht="12.75">
      <c r="A2" t="s">
        <v>85</v>
      </c>
      <c r="K2" s="5" t="s">
        <v>132</v>
      </c>
    </row>
    <row r="3" spans="1:13" ht="12.75">
      <c r="A3" t="s">
        <v>86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4">
        <f>L6*126.87*1.302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3.72</v>
      </c>
      <c r="M11" s="34">
        <f t="shared" si="0"/>
        <v>614.4872328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614.4872328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34">
        <f t="shared" si="0"/>
        <v>2064.8092500000002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82.59237</v>
      </c>
    </row>
    <row r="20" spans="1:13" ht="12.75">
      <c r="A20" t="s">
        <v>126</v>
      </c>
      <c r="J20" s="20"/>
      <c r="K20" s="27" t="s">
        <v>58</v>
      </c>
      <c r="L20" s="28">
        <f>SUM(L6:L19)</f>
        <v>22.69</v>
      </c>
      <c r="M20" s="33">
        <f>SUM(M6:M19)</f>
        <v>3748.0417506000003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34"/>
      <c r="M24" s="32">
        <v>16038</v>
      </c>
    </row>
    <row r="25" spans="1:13" ht="12.75">
      <c r="A25" t="s">
        <v>106</v>
      </c>
      <c r="J25" s="20">
        <v>2</v>
      </c>
      <c r="K25" s="20" t="s">
        <v>137</v>
      </c>
      <c r="L25" s="34">
        <v>0.89</v>
      </c>
      <c r="M25" s="32">
        <f>L25*126.87*1.302*1.15</f>
        <v>169.06658139</v>
      </c>
    </row>
    <row r="26" spans="1:13" ht="12.75">
      <c r="A26" t="s">
        <v>107</v>
      </c>
      <c r="J26" s="20">
        <v>3</v>
      </c>
      <c r="K26" s="20" t="s">
        <v>140</v>
      </c>
      <c r="L26" s="46">
        <f>0.06*7.1</f>
        <v>0.426</v>
      </c>
      <c r="M26" s="32">
        <f>L26*126.87*1.302*1.15</f>
        <v>80.92400412599999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J27" s="20">
        <v>4</v>
      </c>
      <c r="K27" s="20"/>
      <c r="L27" s="34"/>
      <c r="M27" s="32">
        <f>L27*126.87*1.302*1.15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aca="true" t="shared" si="1" ref="M28:M37">L28*126.87*1.302*1.15</f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5"/>
      <c r="L32" s="46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1.316</v>
      </c>
      <c r="M38" s="33">
        <f>SUM(M24:M37)</f>
        <v>16287.990585516</v>
      </c>
    </row>
    <row r="39" spans="1:11" ht="12.75">
      <c r="A39" s="2" t="s">
        <v>6</v>
      </c>
      <c r="F39" s="11">
        <v>53144.25</v>
      </c>
      <c r="K39" s="1" t="s">
        <v>62</v>
      </c>
    </row>
    <row r="40" spans="1:13" ht="12.75">
      <c r="A40" t="s">
        <v>7</v>
      </c>
      <c r="F40" s="5">
        <v>48018.88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0.9035573933210084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138</v>
      </c>
      <c r="L42" s="25" t="s">
        <v>139</v>
      </c>
      <c r="M42" s="34">
        <v>296.94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49023.88</v>
      </c>
      <c r="J43" s="20">
        <v>2</v>
      </c>
      <c r="K43" s="20" t="s">
        <v>141</v>
      </c>
      <c r="L43" s="25" t="s">
        <v>142</v>
      </c>
      <c r="M43" s="25">
        <f>6*16</f>
        <v>96</v>
      </c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5863*1.302</f>
        <v>7633.626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2500*1.302</f>
        <v>3255</v>
      </c>
      <c r="J49" s="20">
        <v>8</v>
      </c>
      <c r="K49" s="20"/>
      <c r="L49" s="25"/>
      <c r="M49" s="25"/>
    </row>
    <row r="50" spans="1:13" ht="12.75">
      <c r="A50" s="56" t="s">
        <v>82</v>
      </c>
      <c r="B50" s="47"/>
      <c r="C50" s="47"/>
      <c r="D50" s="47"/>
      <c r="E50" s="57">
        <v>0</v>
      </c>
      <c r="F50" s="48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10888.626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7">
        <v>240839</v>
      </c>
      <c r="D57">
        <v>229360</v>
      </c>
      <c r="E57">
        <v>3465.6</v>
      </c>
      <c r="F57" s="35">
        <f>C57/D57*E57</f>
        <v>3639.0462085803974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3748.0417506000003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16287.990585516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392.94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0.17</v>
      </c>
      <c r="E64" t="s">
        <v>14</v>
      </c>
      <c r="F64" s="11">
        <f>B64*D64</f>
        <v>589.152</v>
      </c>
      <c r="J64" s="20">
        <v>23</v>
      </c>
      <c r="K64" s="20"/>
      <c r="L64" s="25"/>
      <c r="M64" s="25"/>
    </row>
    <row r="65" spans="1:13" ht="12.75">
      <c r="A65" s="47" t="s">
        <v>131</v>
      </c>
      <c r="B65" s="47"/>
      <c r="C65" s="47"/>
      <c r="D65" s="48"/>
      <c r="E65" s="47"/>
      <c r="F65" s="48">
        <v>0</v>
      </c>
      <c r="J65" s="20">
        <v>24</v>
      </c>
      <c r="K65" s="20"/>
      <c r="L65" s="25"/>
      <c r="M65" s="25"/>
    </row>
    <row r="66" spans="1:13" ht="12.75">
      <c r="A66" s="47" t="s">
        <v>83</v>
      </c>
      <c r="B66" s="47"/>
      <c r="C66" s="47"/>
      <c r="D66" s="48">
        <v>0</v>
      </c>
      <c r="E66" s="47"/>
      <c r="F66" s="48">
        <f>D66*E32</f>
        <v>0</v>
      </c>
      <c r="J66" s="20"/>
      <c r="K66" s="20"/>
      <c r="L66" s="30" t="s">
        <v>65</v>
      </c>
      <c r="M66" s="33">
        <f>SUM(M42:M65)</f>
        <v>392.94</v>
      </c>
    </row>
    <row r="67" spans="1:6" ht="12.75">
      <c r="A67" s="4" t="s">
        <v>25</v>
      </c>
      <c r="B67" s="10"/>
      <c r="C67" s="10"/>
      <c r="F67" s="31">
        <f>SUM(F57:F66)</f>
        <v>24657.170544696397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0.23</v>
      </c>
      <c r="E69" t="s">
        <v>14</v>
      </c>
      <c r="F69" s="11">
        <f>B69*D69</f>
        <v>797.088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1.03</v>
      </c>
      <c r="E72" t="s">
        <v>14</v>
      </c>
      <c r="F72" s="11">
        <f>B72*D72</f>
        <v>3569.568</v>
      </c>
    </row>
    <row r="73" spans="1:6" ht="12.75">
      <c r="A73" s="4" t="s">
        <v>29</v>
      </c>
      <c r="F73" s="31">
        <f>F69+F72</f>
        <v>4366.656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</v>
      </c>
      <c r="E76" t="s">
        <v>14</v>
      </c>
      <c r="F76" s="11">
        <f>B76*D76</f>
        <v>6931.2</v>
      </c>
    </row>
    <row r="77" spans="1:6" ht="12.75">
      <c r="A77" s="4" t="s">
        <v>32</v>
      </c>
      <c r="F77" s="31">
        <f>SUM(F76)</f>
        <v>6931.2</v>
      </c>
    </row>
    <row r="78" spans="1:6" ht="12.75">
      <c r="A78" s="58" t="s">
        <v>77</v>
      </c>
      <c r="B78" s="47"/>
      <c r="C78" s="47"/>
      <c r="D78" s="57">
        <v>0</v>
      </c>
      <c r="E78" s="47"/>
      <c r="F78" s="59">
        <f>D78*E32</f>
        <v>0</v>
      </c>
    </row>
    <row r="79" spans="1:6" ht="12.75">
      <c r="A79" s="1" t="s">
        <v>33</v>
      </c>
      <c r="B79" s="1"/>
      <c r="F79" s="44">
        <f>F51+F55+F67+F73+F77+F78</f>
        <v>46843.65254469639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2716.9318475923906</v>
      </c>
    </row>
    <row r="81" spans="1:6" ht="12.75">
      <c r="A81" s="1"/>
      <c r="B81" s="37" t="s">
        <v>127</v>
      </c>
      <c r="C81" s="37"/>
      <c r="D81" s="1"/>
      <c r="E81" s="53"/>
      <c r="F81" s="54">
        <v>2875</v>
      </c>
    </row>
    <row r="82" spans="1:6" ht="12.75">
      <c r="A82" s="1"/>
      <c r="B82" s="37" t="s">
        <v>128</v>
      </c>
      <c r="C82" s="37"/>
      <c r="D82" s="1"/>
      <c r="E82" s="53"/>
      <c r="F82" s="54">
        <v>407.1</v>
      </c>
    </row>
    <row r="83" spans="1:6" ht="12.75">
      <c r="A83" s="1"/>
      <c r="B83" s="37" t="s">
        <v>129</v>
      </c>
      <c r="C83" s="37"/>
      <c r="D83" s="1"/>
      <c r="E83" s="53"/>
      <c r="F83" s="54">
        <v>2126.06</v>
      </c>
    </row>
    <row r="84" spans="1:9" ht="13.5">
      <c r="A84" s="12" t="s">
        <v>35</v>
      </c>
      <c r="B84" s="12"/>
      <c r="C84" s="12"/>
      <c r="D84" s="12"/>
      <c r="E84" s="12"/>
      <c r="F84" s="36">
        <f>F79+F80+F81+F82+F83</f>
        <v>54968.74439228878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5" t="s">
        <v>135</v>
      </c>
    </row>
    <row r="86" spans="1:6" ht="12.75">
      <c r="A86" s="13"/>
      <c r="B86" s="40">
        <v>43831</v>
      </c>
      <c r="C86" s="41">
        <v>-529407</v>
      </c>
      <c r="D86" s="42">
        <f>F43</f>
        <v>49023.88</v>
      </c>
      <c r="E86" s="42">
        <f>F84</f>
        <v>54968.74439228878</v>
      </c>
      <c r="F86" s="43">
        <f>C86+D86-E86</f>
        <v>-535351.8643922887</v>
      </c>
    </row>
    <row r="88" spans="1:6" ht="13.5" thickBot="1">
      <c r="A88" t="s">
        <v>111</v>
      </c>
      <c r="C88" s="50">
        <v>43831</v>
      </c>
      <c r="D88" s="8" t="s">
        <v>112</v>
      </c>
      <c r="E88" s="50">
        <v>43861</v>
      </c>
      <c r="F88" t="s">
        <v>113</v>
      </c>
    </row>
    <row r="89" spans="1:7" ht="13.5" thickBot="1">
      <c r="A89" t="s">
        <v>114</v>
      </c>
      <c r="F89" s="51">
        <f>E86</f>
        <v>54968.74439228878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2017-08-21T12:53:59Z</cp:lastPrinted>
  <dcterms:created xsi:type="dcterms:W3CDTF">2008-08-18T07:30:19Z</dcterms:created>
  <dcterms:modified xsi:type="dcterms:W3CDTF">2020-03-24T10:00:44Z</dcterms:modified>
  <cp:category/>
  <cp:version/>
  <cp:contentType/>
  <cp:contentStatus/>
</cp:coreProperties>
</file>