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<sst xmlns="http://schemas.openxmlformats.org/spreadsheetml/2006/main" count="160" uniqueCount="140">
  <si>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</si>
  <si>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</si>
  <si>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</si>
  <si>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</si>
  <si>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</si>
  <si>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</si>
  <si>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</si>
  <si>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</si>
  <si>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</si>
  <si>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</si>
  <si>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</si>
  <si>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</si>
  <si>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</si>
  <si>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</si>
  <si>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</si>
  <si>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</si>
  <si>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</si>
  <si>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</si>
  <si>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</si>
  <si>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</si>
  <si>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</si>
  <si>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</si>
  <si>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</si>
  <si>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</si>
  <si>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</si>
  <si>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</si>
  <si>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</si>
  <si>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</si>
  <si>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</si>
  <si>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</si>
  <si>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</si>
  <si>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</si>
  <si>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</si>
  <si>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</si>
  <si>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</si>
  <si>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</si>
  <si>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</si>
  <si>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</si>
  <si>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</si>
  <si>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</si>
  <si>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</si>
  <si>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</si>
  <si>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</si>
  <si>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</si>
  <si>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</si>
  <si>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</si>
  <si>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</si>
  <si>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</si>
  <si>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</si>
  <si>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</si>
  <si>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</si>
  <si>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</si>
  <si>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</si>
  <si>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</si>
  <si>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</si>
  <si>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</si>
  <si>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</si>
  <si>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</si>
  <si>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</si>
  <si>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</si>
  <si>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</si>
  <si>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</si>
  <si>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</si>
  <si>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</si>
  <si>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</si>
  <si>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</si>
  <si>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</si>
  <si>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</si>
  <si>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</si>
  <si>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</si>
  <si>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</si>
  <si>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</si>
  <si>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</si>
  <si>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</si>
  <si>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</si>
  <si>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</si>
  <si>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</si>
  <si>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</si>
  <si>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</si>
  <si>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</si>
  <si>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</si>
  <si>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</si>
  <si>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</si>
  <si>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</si>
  <si>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</si>
  <si>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</si>
  <si>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</si>
  <si>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</si>
  <si>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</si>
  <si>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</si>
  <si>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</si>
  <si>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</si>
  <si>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</si>
  <si>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</si>
  <si>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</si>
  <si>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</si>
  <si>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</si>
  <si>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</si>
  <si>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</si>
  <si>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</si>
  <si>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</si>
  <si>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</si>
  <si>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</si>
  <si>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</si>
  <si>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</si>
  <si>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</si>
  <si>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</si>
  <si>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</si>
  <si>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</si>
  <si>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</si>
  <si>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</si>
  <si>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</si>
  <si>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</si>
  <si>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</si>
  <si>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</si>
  <si>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</si>
  <si>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</si>
  <si>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</si>
  <si>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</si>
  <si>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</si>
  <si>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</si>
  <si>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</si>
  <si>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</si>
  <si>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</si>
  <si>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</si>
  <si>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</si>
  <si>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</si>
  <si>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</si>
  <si>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</si>
  <si>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</si>
  <si>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</si>
  <si>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</si>
  <si>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</si>
  <si>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</si>
  <si>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</si>
  <si>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</si>
  <si>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</si>
  <si>
    <t>смена ламп (1шт) п-д3</t>
  </si>
  <si>
    <t>лампа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</si>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</sst>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62" sqref="F62"/>
    </sheetView>
  </sheetViews>
  <sheetFormatPr defaultColWidth="9.00390625" defaultRowHeight="12.75"/>
  <cols>
    <col min="1" max="1" width="15.50390625" style="0" customWidth="1"/>
    <col min="2" max="2" width="10.125" style="0" customWidth="1"/>
    <col min="3" max="3" width="12.625" style="0" customWidth="1"/>
    <col min="4" max="4" width="11.125" style="0" customWidth="1"/>
    <col min="5" max="5" width="13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93</v>
      </c>
      <c r="D2" s="8">
        <v>4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47">
        <f>L6*126.87*1.302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492.2505252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178.39951920000004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6</v>
      </c>
      <c r="M18" s="47">
        <f t="shared" si="0"/>
        <v>991.1084400000001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10.56</v>
      </c>
      <c r="M20" s="34">
        <f>SUM(M6:M19)</f>
        <v>1744.3508544000003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47">
        <v>0.07</v>
      </c>
      <c r="M24" s="33">
        <f>L24*126.87*1.302*1.15</f>
        <v>13.297371570000001</v>
      </c>
    </row>
    <row r="25" spans="1:13" ht="12.75">
      <c r="A25" t="s">
        <v>114</v>
      </c>
      <c r="J25" s="20">
        <v>2</v>
      </c>
      <c r="K25" s="20"/>
      <c r="L25" s="25"/>
      <c r="M25" s="33">
        <f>L25*126.87*1.302*1.15</f>
        <v>0</v>
      </c>
    </row>
    <row r="26" spans="1:13" ht="12.75">
      <c r="A26" t="s">
        <v>115</v>
      </c>
      <c r="J26" s="20">
        <v>3</v>
      </c>
      <c r="K26" s="20"/>
      <c r="L26" s="25"/>
      <c r="M26" s="33">
        <f aca="true" t="shared" si="1" ref="M26:M34">L26*126.87*1.302*1.15</f>
        <v>0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0.07</v>
      </c>
      <c r="M35" s="34">
        <f>SUM(M24:M34)</f>
        <v>13.297371570000001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 t="s">
        <v>138</v>
      </c>
      <c r="L39" s="33" t="s">
        <v>139</v>
      </c>
      <c r="M39" s="25">
        <f>1*13.77</f>
        <v>13.77</v>
      </c>
    </row>
    <row r="40" spans="1:13" ht="12.75">
      <c r="A40" s="2" t="s">
        <v>6</v>
      </c>
      <c r="F40" s="11">
        <v>30431.86</v>
      </c>
      <c r="J40" s="20">
        <v>2</v>
      </c>
      <c r="K40" s="56"/>
      <c r="L40" s="25"/>
      <c r="M40" s="25"/>
    </row>
    <row r="41" spans="1:13" ht="12.75">
      <c r="A41" t="s">
        <v>7</v>
      </c>
      <c r="F41" s="5">
        <v>33338.79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1.0955225871833008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E43" s="53"/>
      <c r="F43" s="11">
        <f>((122.1+17.5)*13.02)+250+400</f>
        <v>2467.5919999999996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35806.382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4610.3*1.302</f>
        <v>6002.610600000001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(2000+480)*1.302</f>
        <v>3228.96</v>
      </c>
      <c r="J50" s="20"/>
      <c r="K50" s="20"/>
      <c r="L50" s="31" t="s">
        <v>64</v>
      </c>
      <c r="M50" s="28">
        <f>SUM(M39:M49)</f>
        <v>13.77</v>
      </c>
    </row>
    <row r="51" spans="1:6" ht="12.75">
      <c r="A51" s="57" t="s">
        <v>85</v>
      </c>
      <c r="B51" s="54"/>
      <c r="C51" s="54"/>
      <c r="D51" s="54"/>
      <c r="E51" s="58">
        <v>0</v>
      </c>
      <c r="F51" s="55">
        <f>E33*E51</f>
        <v>0</v>
      </c>
    </row>
    <row r="52" spans="1:6" ht="12.75">
      <c r="A52" s="4" t="s">
        <v>33</v>
      </c>
      <c r="B52" s="1"/>
      <c r="F52" s="32">
        <f>F49+F50+F51</f>
        <v>9231.570600000001</v>
      </c>
    </row>
    <row r="53" ht="12.75">
      <c r="A53" s="4" t="s">
        <v>16</v>
      </c>
    </row>
    <row r="54" spans="1:6" ht="12.75">
      <c r="A54" t="s">
        <v>76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81</v>
      </c>
      <c r="B55">
        <v>744.6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233902</v>
      </c>
      <c r="D58">
        <v>229360</v>
      </c>
      <c r="E58">
        <v>2367.8</v>
      </c>
      <c r="F58" s="36">
        <f>C58/D58*E58</f>
        <v>2414.689377397977</v>
      </c>
    </row>
    <row r="59" spans="1:6" ht="12.75">
      <c r="A59" t="s">
        <v>20</v>
      </c>
      <c r="F59" s="36">
        <f>M20</f>
        <v>1744.3508544000003</v>
      </c>
    </row>
    <row r="60" spans="1:6" ht="12.75">
      <c r="A60" t="s">
        <v>21</v>
      </c>
      <c r="F60" s="11">
        <f>M35</f>
        <v>13.297371570000001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M50</f>
        <v>13.77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0.27</v>
      </c>
      <c r="E65" t="s">
        <v>14</v>
      </c>
      <c r="F65" s="11">
        <f>B65*D65</f>
        <v>639.306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5606.613603367978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0.95</v>
      </c>
      <c r="F73" s="11">
        <f>B73*D73</f>
        <v>2249.41</v>
      </c>
    </row>
    <row r="74" spans="1:6" ht="12.75">
      <c r="A74" s="4" t="s">
        <v>29</v>
      </c>
      <c r="B74" s="1"/>
      <c r="F74" s="32">
        <f>F70+F73</f>
        <v>2817.682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1.96</v>
      </c>
      <c r="E77" t="s">
        <v>14</v>
      </c>
      <c r="F77" s="11">
        <f>B77*D77</f>
        <v>4640.888</v>
      </c>
    </row>
    <row r="78" spans="1:6" ht="12.75">
      <c r="A78" s="4" t="s">
        <v>31</v>
      </c>
      <c r="B78" s="1"/>
      <c r="F78" s="32">
        <f>SUM(F77)</f>
        <v>4640.888</v>
      </c>
    </row>
    <row r="79" spans="1:6" ht="12.75">
      <c r="A79" s="59" t="s">
        <v>80</v>
      </c>
      <c r="B79" s="60"/>
      <c r="C79" s="54"/>
      <c r="D79" s="58">
        <v>0</v>
      </c>
      <c r="E79" s="54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22296.75420336798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1293.2117437953427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5">
        <f>F80+F81+F82+F83+F84</f>
        <v>25294.815947163323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43922</v>
      </c>
      <c r="C87" s="41">
        <v>-57242</v>
      </c>
      <c r="D87" s="42">
        <f>F44</f>
        <v>35806.382</v>
      </c>
      <c r="E87" s="42">
        <f>F85</f>
        <v>25294.815947163323</v>
      </c>
      <c r="F87" s="44">
        <f>C87+D87-E87</f>
        <v>-46730.43394716333</v>
      </c>
    </row>
    <row r="89" spans="1:6" ht="13.5" thickBot="1">
      <c r="A89" t="s">
        <v>87</v>
      </c>
      <c r="C89" s="48">
        <v>43922</v>
      </c>
      <c r="D89" s="8" t="s">
        <v>88</v>
      </c>
      <c r="E89" s="48">
        <v>43951</v>
      </c>
      <c r="F89" t="s">
        <v>89</v>
      </c>
    </row>
    <row r="90" spans="1:7" ht="13.5" thickBot="1">
      <c r="A90" t="s">
        <v>90</v>
      </c>
      <c r="F90" s="50">
        <f>E87</f>
        <v>25294.815947163323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2017-08-21T12:41:06Z</cp:lastPrinted>
  <dcterms:created xsi:type="dcterms:W3CDTF">2008-08-18T07:30:19Z</dcterms:created>
  <dcterms:modified xsi:type="dcterms:W3CDTF">2020-06-18T10:36:01Z</dcterms:modified>
  <cp:category/>
  <cp:version/>
  <cp:contentType/>
  <cp:contentStatus/>
</cp:coreProperties>
</file>