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<sst xmlns="http://schemas.openxmlformats.org/spreadsheetml/2006/main" count="183" uniqueCount="155">
  <si>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</si>
  <si>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</si>
  <si>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</si>
  <si>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</si>
  <si>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</si>
  <si>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</si>
  <si>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</si>
  <si>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</si>
  <si>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</si>
  <si>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</si>
  <si>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</si>
  <si>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</si>
  <si>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</si>
  <si>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</si>
  <si>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</si>
  <si>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</si>
  <si>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</si>
  <si>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</si>
  <si>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</si>
  <si>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</si>
  <si>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</si>
  <si>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</si>
  <si>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</si>
  <si>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</si>
  <si>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</si>
  <si>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</si>
  <si>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</si>
  <si>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</si>
  <si>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</si>
  <si>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</si>
  <si>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</si>
  <si>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</si>
  <si>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</si>
  <si>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</si>
  <si>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</si>
  <si>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</si>
  <si>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</si>
  <si>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</si>
  <si>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</si>
  <si>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</si>
  <si>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</si>
  <si>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</si>
  <si>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</si>
  <si>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</si>
  <si>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</si>
  <si>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</si>
  <si>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</si>
  <si>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</si>
  <si>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</si>
  <si>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</si>
  <si>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</si>
  <si>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</si>
  <si>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</si>
  <si>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</si>
  <si>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</si>
  <si>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</si>
  <si>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</si>
  <si>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</si>
  <si>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</si>
  <si>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</si>
  <si>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</si>
  <si>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</si>
  <si>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</si>
  <si>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</si>
  <si>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</si>
  <si>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</si>
  <si>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</si>
  <si>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</si>
  <si>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</si>
  <si>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</si>
  <si>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</si>
  <si>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</si>
  <si>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</si>
  <si>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</si>
  <si>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</si>
  <si>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</si>
  <si>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</si>
  <si>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</si>
  <si>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</si>
  <si>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</si>
  <si>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</si>
  <si>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</si>
  <si>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</si>
  <si>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</si>
  <si>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</si>
  <si>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</si>
  <si>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</si>
  <si>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</si>
  <si>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</si>
  <si>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</si>
  <si>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</si>
  <si>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</si>
  <si>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</si>
  <si>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</si>
  <si>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</si>
  <si>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</si>
  <si>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</si>
  <si>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</si>
  <si>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</si>
  <si>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</si>
  <si>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</si>
  <si>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</si>
  <si>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</si>
  <si>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</si>
  <si>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</si>
  <si>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</si>
  <si>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</si>
  <si>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</si>
  <si>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</si>
  <si>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</si>
  <si>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</si>
  <si>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</si>
  <si>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</si>
  <si>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</si>
  <si>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</si>
  <si>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</si>
  <si>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</si>
  <si>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</si>
  <si>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</si>
  <si>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</si>
  <si>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</si>
  <si>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</si>
  <si>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</si>
  <si>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</si>
  <si>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</si>
  <si>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</si>
  <si>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</si>
  <si>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</si>
  <si>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</si>
  <si>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</si>
  <si>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</si>
  <si>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</si>
  <si>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апреля</t>
  </si>
  <si>
    <t>за   апрель  2020 г.</t>
  </si>
  <si>
    <t>ост.на 01.05</t>
  </si>
  <si>
    <t xml:space="preserve">смена труб д 110 пвх (2мп) </t>
  </si>
  <si>
    <t>труба д 110 пвх</t>
  </si>
  <si>
    <t>2мп</t>
  </si>
  <si>
    <t>1шт</t>
  </si>
  <si>
    <t>ревизка 110</t>
  </si>
  <si>
    <t>муфта комп 110</t>
  </si>
  <si>
    <t>муфта натяжн. 110</t>
  </si>
  <si>
    <t>переход 110</t>
  </si>
  <si>
    <t>диск</t>
  </si>
  <si>
    <t>2шт</t>
  </si>
  <si>
    <t>смена ламп (10шт) п-д 2,3</t>
  </si>
  <si>
    <t>лампа</t>
  </si>
  <si>
    <t>10шт</t>
  </si>
  <si>
    <t>прокладка эл.провода (35мп) подвал</t>
  </si>
  <si>
    <t>уст-ка розетка (1шт) подвал</t>
  </si>
  <si>
    <t>эл.провод</t>
  </si>
  <si>
    <t>35мп</t>
  </si>
  <si>
    <t>розетка</t>
  </si>
  <si>
    <t>смена эл.провода (4мп)</t>
  </si>
  <si>
    <t>4мп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</si>
</sst>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62" sqref="F6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1699.7509745999998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849.0495636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1">
        <f t="shared" si="0"/>
        <v>849.0495636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222.99939900000004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22.42</v>
      </c>
      <c r="M20" s="34">
        <f>SUM(M6:M19)</f>
        <v>3703.4418708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f>0.02*146.9</f>
        <v>2.938</v>
      </c>
      <c r="M24" s="33">
        <f aca="true" t="shared" si="1" ref="M24:M35">L24*126.87*1.302*1.15</f>
        <v>558.1096810380001</v>
      </c>
    </row>
    <row r="25" spans="1:13" ht="12.75">
      <c r="A25" t="s">
        <v>106</v>
      </c>
      <c r="J25" s="20">
        <v>2</v>
      </c>
      <c r="K25" s="20" t="s">
        <v>145</v>
      </c>
      <c r="L25" s="25">
        <f>0.1*7.1</f>
        <v>0.71</v>
      </c>
      <c r="M25" s="33">
        <f t="shared" si="1"/>
        <v>134.87334020999998</v>
      </c>
    </row>
    <row r="26" spans="1:13" ht="12.75">
      <c r="A26" t="s">
        <v>107</v>
      </c>
      <c r="J26" s="20">
        <v>3</v>
      </c>
      <c r="K26" s="20" t="s">
        <v>148</v>
      </c>
      <c r="L26" s="25">
        <f>0.35*19</f>
        <v>6.6499999999999995</v>
      </c>
      <c r="M26" s="33">
        <f t="shared" si="1"/>
        <v>1263.2502991499998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149</v>
      </c>
      <c r="L27" s="51">
        <v>0.24</v>
      </c>
      <c r="M27" s="33">
        <f t="shared" si="1"/>
        <v>45.590988239999994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f>0.04*19</f>
        <v>0.76</v>
      </c>
      <c r="M28" s="33">
        <f t="shared" si="1"/>
        <v>144.37146276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11.298</v>
      </c>
      <c r="M36" s="35">
        <f>SUM(M24:M35)</f>
        <v>2146.195771398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49703.91</v>
      </c>
      <c r="J40" s="45">
        <v>1</v>
      </c>
      <c r="K40" s="43" t="s">
        <v>136</v>
      </c>
      <c r="L40" s="23" t="s">
        <v>137</v>
      </c>
      <c r="M40" s="59">
        <f>2*206</f>
        <v>412</v>
      </c>
    </row>
    <row r="41" spans="1:13" ht="12.75">
      <c r="A41" t="s">
        <v>7</v>
      </c>
      <c r="F41" s="5">
        <v>43867.08</v>
      </c>
      <c r="J41" s="45">
        <v>2</v>
      </c>
      <c r="K41" s="43" t="s">
        <v>139</v>
      </c>
      <c r="L41" s="23" t="s">
        <v>138</v>
      </c>
      <c r="M41" s="23">
        <v>98</v>
      </c>
    </row>
    <row r="42" spans="2:13" ht="12.75">
      <c r="B42" t="s">
        <v>8</v>
      </c>
      <c r="F42" s="9">
        <f>F41/F40</f>
        <v>0.8825679911298728</v>
      </c>
      <c r="J42" s="45">
        <v>3</v>
      </c>
      <c r="K42" s="43" t="s">
        <v>140</v>
      </c>
      <c r="L42" s="23" t="s">
        <v>138</v>
      </c>
      <c r="M42" s="59">
        <v>71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(99.9+232.9+107.7+37.5+174.78+57.6)*12.81+(250+250+400)</f>
        <v>9999.9678</v>
      </c>
      <c r="J43" s="45">
        <v>4</v>
      </c>
      <c r="K43" s="43" t="s">
        <v>141</v>
      </c>
      <c r="L43" s="23" t="s">
        <v>138</v>
      </c>
      <c r="M43" s="23">
        <v>71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53867.0478</v>
      </c>
      <c r="J44" s="45">
        <v>5</v>
      </c>
      <c r="K44" s="43" t="s">
        <v>142</v>
      </c>
      <c r="L44" s="23" t="s">
        <v>138</v>
      </c>
      <c r="M44" s="23">
        <v>180</v>
      </c>
    </row>
    <row r="45" spans="6:13" ht="12.75">
      <c r="F45" s="5"/>
      <c r="J45" s="45">
        <v>6</v>
      </c>
      <c r="K45" s="43" t="s">
        <v>143</v>
      </c>
      <c r="L45" s="23" t="s">
        <v>144</v>
      </c>
      <c r="M45" s="59">
        <f>2*23.5</f>
        <v>47</v>
      </c>
    </row>
    <row r="46" spans="2:13" ht="12.75">
      <c r="B46" s="1" t="s">
        <v>10</v>
      </c>
      <c r="C46" s="1"/>
      <c r="J46" s="46">
        <v>7</v>
      </c>
      <c r="K46" s="20" t="s">
        <v>146</v>
      </c>
      <c r="L46" s="25" t="s">
        <v>147</v>
      </c>
      <c r="M46" s="51">
        <f>10*13.77</f>
        <v>137.7</v>
      </c>
    </row>
    <row r="47" spans="10:13" ht="12.75">
      <c r="J47" s="46">
        <v>8</v>
      </c>
      <c r="K47" s="44" t="s">
        <v>150</v>
      </c>
      <c r="L47" s="25" t="s">
        <v>151</v>
      </c>
      <c r="M47" s="25">
        <f>35*7.61</f>
        <v>266.35</v>
      </c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 t="s">
        <v>152</v>
      </c>
      <c r="L48" s="25" t="s">
        <v>138</v>
      </c>
      <c r="M48" s="25">
        <v>68.96</v>
      </c>
    </row>
    <row r="49" spans="1:13" ht="12.75">
      <c r="A49" t="s">
        <v>12</v>
      </c>
      <c r="F49" s="11">
        <f>7585*1.302</f>
        <v>9875.67</v>
      </c>
      <c r="J49" s="46">
        <v>10</v>
      </c>
      <c r="K49" s="44" t="s">
        <v>150</v>
      </c>
      <c r="L49" s="25" t="s">
        <v>154</v>
      </c>
      <c r="M49" s="25">
        <f>4*7.61</f>
        <v>30.44</v>
      </c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12583.83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233902</v>
      </c>
      <c r="D58">
        <v>229360</v>
      </c>
      <c r="E58">
        <v>3670.7</v>
      </c>
      <c r="F58" s="36">
        <f>C58/D58*E58</f>
        <v>3743.390614754098</v>
      </c>
      <c r="J58" s="20"/>
      <c r="K58" s="20"/>
      <c r="L58" s="31" t="s">
        <v>65</v>
      </c>
      <c r="M58" s="28">
        <f>SUM(M40:M57)</f>
        <v>1382.4500000000003</v>
      </c>
    </row>
    <row r="59" spans="1:6" ht="12.75">
      <c r="A59" t="s">
        <v>20</v>
      </c>
      <c r="F59" s="36">
        <f>M20</f>
        <v>3703.4418708</v>
      </c>
    </row>
    <row r="60" spans="1:6" ht="12.75">
      <c r="A60" t="s">
        <v>21</v>
      </c>
      <c r="F60" s="11">
        <f>M36</f>
        <v>2146.195771398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22</v>
      </c>
      <c r="F62" s="5">
        <f>M58</f>
        <v>1382.4500000000003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0.27</v>
      </c>
      <c r="E65" t="s">
        <v>14</v>
      </c>
      <c r="F65" s="11">
        <f>B65*D65</f>
        <v>991.089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12747.767256952098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0.95</v>
      </c>
      <c r="E73" t="s">
        <v>14</v>
      </c>
      <c r="F73" s="5">
        <f>B73*D73</f>
        <v>3487.1649999999995</v>
      </c>
    </row>
    <row r="74" spans="1:6" ht="12.75">
      <c r="A74" s="10" t="s">
        <v>29</v>
      </c>
      <c r="F74" s="8">
        <f>F70+F73</f>
        <v>4368.133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1.96</v>
      </c>
      <c r="E77" t="s">
        <v>14</v>
      </c>
      <c r="F77" s="11">
        <f>B77*D77</f>
        <v>7194.571999999999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7194.571999999999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36894.3022569521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2139.8695309032214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41913.07178785531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43922</v>
      </c>
      <c r="C87" s="42">
        <v>399832</v>
      </c>
      <c r="D87" s="48">
        <f>F44</f>
        <v>53867.0478</v>
      </c>
      <c r="E87" s="48">
        <f>F85</f>
        <v>41913.07178785531</v>
      </c>
      <c r="F87" s="49">
        <f>C87+D87-E87</f>
        <v>411785.9760121447</v>
      </c>
    </row>
    <row r="89" spans="1:6" ht="13.5" thickBot="1">
      <c r="A89" t="s">
        <v>111</v>
      </c>
      <c r="C89" s="53">
        <v>43922</v>
      </c>
      <c r="D89" s="8" t="s">
        <v>112</v>
      </c>
      <c r="E89" s="53">
        <v>43951</v>
      </c>
      <c r="F89" t="s">
        <v>113</v>
      </c>
    </row>
    <row r="90" spans="1:7" ht="13.5" thickBot="1">
      <c r="A90" t="s">
        <v>114</v>
      </c>
      <c r="F90" s="54">
        <f>E87</f>
        <v>41913.07178785531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2020-06-18T10:12:01Z</dcterms:modified>
  <cp:category/>
  <cp:version/>
  <cp:contentType/>
  <cp:contentStatus/>
</cp:coreProperties>
</file>