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<sst xmlns="http://schemas.openxmlformats.org/spreadsheetml/2006/main" count="167" uniqueCount="143">
  <si>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</si>
  <si>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</si>
  <si>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</si>
  <si>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</si>
  <si>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</si>
  <si>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</si>
  <si>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</si>
  <si>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</si>
  <si>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</si>
  <si>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</si>
  <si>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</si>
  <si>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</si>
  <si>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</si>
  <si>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</si>
  <si>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</si>
  <si>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</si>
  <si>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</si>
  <si>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</si>
  <si>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</si>
  <si>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</si>
  <si>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</si>
  <si>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</si>
  <si>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</si>
  <si>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</si>
  <si>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</si>
  <si>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</si>
  <si>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</si>
  <si>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</si>
  <si>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</si>
  <si>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</si>
  <si>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</si>
  <si>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</si>
  <si>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</si>
  <si>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</si>
  <si>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</si>
  <si>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</si>
  <si>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</si>
  <si>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</si>
  <si>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</si>
  <si>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</si>
  <si>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</si>
  <si>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</si>
  <si>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</si>
  <si>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</si>
  <si>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</si>
  <si>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</si>
  <si>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</si>
  <si>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</si>
  <si>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</si>
  <si>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</si>
  <si>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</si>
  <si>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</si>
  <si>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</si>
  <si>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</si>
  <si>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</si>
  <si>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</si>
  <si>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</si>
  <si>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</si>
  <si>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</si>
  <si>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</si>
  <si>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</si>
  <si>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</si>
  <si>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</si>
  <si>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</si>
  <si>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</si>
  <si>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</si>
  <si>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</si>
  <si>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</si>
  <si>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</si>
  <si>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</si>
  <si>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</si>
  <si>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</si>
  <si>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</si>
  <si>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</si>
  <si>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</si>
  <si>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</si>
  <si>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</si>
  <si>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</si>
  <si>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</si>
  <si>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</si>
  <si>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</si>
  <si>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</si>
  <si>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</si>
  <si>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</si>
  <si>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</si>
  <si>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</si>
  <si>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</si>
  <si>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</si>
  <si>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</si>
  <si>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</si>
  <si>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</si>
  <si>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</si>
  <si>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</si>
  <si>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</si>
  <si>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</si>
  <si>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</si>
  <si>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</si>
  <si>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</si>
  <si>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</si>
  <si>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</si>
  <si>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</si>
  <si>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</si>
  <si>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</si>
  <si>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</si>
  <si>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</si>
  <si>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</si>
  <si>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</si>
  <si>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</si>
  <si>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</si>
  <si>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</si>
  <si>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</si>
  <si>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</si>
  <si>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</si>
  <si>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</si>
  <si>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</si>
  <si>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</si>
  <si>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</si>
  <si>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</si>
  <si>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</si>
  <si>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</si>
  <si>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</si>
  <si>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</si>
  <si>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</si>
  <si>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</si>
  <si>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</si>
  <si>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</si>
  <si>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</si>
  <si>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д.17</t>
  </si>
  <si>
    <t>расходы на одн по эл.эн.</t>
  </si>
  <si>
    <t>расходы на одн по хвс</t>
  </si>
  <si>
    <t>расходы на одн по гвс</t>
  </si>
  <si>
    <t>2020г.</t>
  </si>
  <si>
    <t>октября</t>
  </si>
  <si>
    <t>за   октябрь  2020 г.</t>
  </si>
  <si>
    <t>ост.на 01.11</t>
  </si>
  <si>
    <t>окраска перил перед подъездом</t>
  </si>
  <si>
    <t>краска белая</t>
  </si>
  <si>
    <t>2шт</t>
  </si>
  <si>
    <t>кисть</t>
  </si>
  <si>
    <t>1шт</t>
  </si>
  <si>
    <t>смена светильника (1шт) кв.35</t>
  </si>
  <si>
    <t>светильник</t>
  </si>
  <si>
    <t>смена светильника (1шт) п-д1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</si>
</sst>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  <numFmt numFmtId="182" formatCode="0.00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5" fillId="0" borderId="0" xfId="0" applyFont="1" applyAlignment="1">
      <alignment horizontal="right"/>
    </xf>
    <xf numFmtId="0" fontId="9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45" fillId="32" borderId="0" xfId="0" applyFont="1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7">
      <selection activeCell="M43" sqref="M43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127</v>
      </c>
    </row>
    <row r="2" spans="3:11" ht="12.75">
      <c r="C2" s="1" t="s">
        <v>84</v>
      </c>
      <c r="D2" s="8">
        <v>10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2:13" ht="12.75">
      <c r="B7" t="s">
        <v>88</v>
      </c>
      <c r="C7" s="1" t="s">
        <v>89</v>
      </c>
      <c r="D7" s="8">
        <v>17</v>
      </c>
      <c r="J7" s="14">
        <v>2</v>
      </c>
      <c r="K7" s="14" t="s">
        <v>44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0</v>
      </c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375.3837864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104.27327400000001</v>
      </c>
    </row>
    <row r="20" spans="1:13" ht="12.75">
      <c r="A20" t="s">
        <v>101</v>
      </c>
      <c r="J20" s="20"/>
      <c r="K20" s="27" t="s">
        <v>58</v>
      </c>
      <c r="L20" s="28">
        <f>SUM(L6:L19)</f>
        <v>2.3</v>
      </c>
      <c r="M20" s="32">
        <f>SUM(M6:M19)</f>
        <v>479.65706040000003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135</v>
      </c>
      <c r="L24" s="47">
        <v>3.12</v>
      </c>
      <c r="M24" s="31">
        <f>L24*160.174*1.302*1.15</f>
        <v>748.265014224</v>
      </c>
    </row>
    <row r="25" spans="1:13" ht="12.75">
      <c r="A25" t="s">
        <v>105</v>
      </c>
      <c r="J25" s="20">
        <v>2</v>
      </c>
      <c r="K25" s="20" t="s">
        <v>140</v>
      </c>
      <c r="L25" s="47">
        <f>0.896</f>
        <v>0.896</v>
      </c>
      <c r="M25" s="31">
        <f aca="true" t="shared" si="1" ref="M25:M35">L25*160.174*1.302*1.15</f>
        <v>214.8863630592</v>
      </c>
    </row>
    <row r="26" spans="1:13" ht="12.75">
      <c r="A26" t="s">
        <v>106</v>
      </c>
      <c r="J26" s="20">
        <v>3</v>
      </c>
      <c r="K26" s="20" t="s">
        <v>142</v>
      </c>
      <c r="L26" s="47">
        <v>0.89</v>
      </c>
      <c r="M26" s="31">
        <f t="shared" si="1"/>
        <v>213.44739187800002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49" t="s">
        <v>108</v>
      </c>
      <c r="B28" s="49"/>
      <c r="C28" s="49"/>
      <c r="D28" s="49"/>
      <c r="E28" s="49"/>
      <c r="F28" s="49"/>
      <c r="G28" s="49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2799.4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4.906</v>
      </c>
      <c r="M36" s="32">
        <f>SUM(M24:M35)</f>
        <v>1176.5987691612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51283.11</v>
      </c>
      <c r="J40" s="20">
        <v>1</v>
      </c>
      <c r="K40" s="20" t="s">
        <v>136</v>
      </c>
      <c r="L40" s="25" t="s">
        <v>137</v>
      </c>
      <c r="M40" s="25">
        <f>2*211.07</f>
        <v>422.14</v>
      </c>
    </row>
    <row r="41" spans="1:13" ht="12.75">
      <c r="A41" t="s">
        <v>7</v>
      </c>
      <c r="F41" s="5">
        <v>53017.86</v>
      </c>
      <c r="J41" s="20">
        <v>2</v>
      </c>
      <c r="K41" s="20" t="s">
        <v>138</v>
      </c>
      <c r="L41" s="23" t="s">
        <v>139</v>
      </c>
      <c r="M41" s="23">
        <v>138.82</v>
      </c>
    </row>
    <row r="42" spans="2:13" ht="12.75">
      <c r="B42" t="s">
        <v>8</v>
      </c>
      <c r="F42" s="9">
        <f>F41/F40</f>
        <v>1.0338269266430995</v>
      </c>
      <c r="J42" s="20">
        <v>3</v>
      </c>
      <c r="K42" s="20" t="s">
        <v>141</v>
      </c>
      <c r="L42" s="23" t="s">
        <v>137</v>
      </c>
      <c r="M42" s="23">
        <f>2*204.6</f>
        <v>409.2</v>
      </c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53917.86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7733*1.302</f>
        <v>10068.366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(2080)*1.302</f>
        <v>2708.1600000000003</v>
      </c>
      <c r="J50" s="20"/>
      <c r="K50" s="20"/>
      <c r="L50" s="34" t="s">
        <v>65</v>
      </c>
      <c r="M50" s="35">
        <f>SUM(M40:M49)</f>
        <v>970.1600000000001</v>
      </c>
    </row>
    <row r="51" spans="1:6" ht="12.75">
      <c r="A51" s="56" t="s">
        <v>82</v>
      </c>
      <c r="B51" s="57"/>
      <c r="C51" s="57"/>
      <c r="D51" s="57"/>
      <c r="E51" s="58">
        <v>0</v>
      </c>
      <c r="F51" s="59">
        <f>E51*E33</f>
        <v>0</v>
      </c>
    </row>
    <row r="52" spans="1:6" ht="12.75">
      <c r="A52" s="10" t="s">
        <v>34</v>
      </c>
      <c r="D52" s="5"/>
      <c r="F52" s="33">
        <f>F49+F50+F51</f>
        <v>12776.526</v>
      </c>
    </row>
    <row r="53" spans="1:4" ht="12.75">
      <c r="A53" s="4" t="s">
        <v>16</v>
      </c>
      <c r="D53" s="5"/>
    </row>
    <row r="54" spans="1:6" ht="12.75">
      <c r="A54" t="s">
        <v>73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74</v>
      </c>
      <c r="B55">
        <v>0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10" t="s">
        <v>17</v>
      </c>
      <c r="B56" s="10"/>
      <c r="C56" s="10"/>
      <c r="F56" s="33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304687</v>
      </c>
      <c r="D58">
        <v>224780.8</v>
      </c>
      <c r="E58">
        <v>3169.4</v>
      </c>
      <c r="F58" s="36">
        <f>C58/D58*E58</f>
        <v>4296.074121099311</v>
      </c>
    </row>
    <row r="59" spans="1:6" ht="12.75">
      <c r="A59" t="s">
        <v>20</v>
      </c>
      <c r="F59" s="36">
        <f>M20</f>
        <v>479.65706040000003</v>
      </c>
    </row>
    <row r="60" spans="1:6" ht="12.75">
      <c r="A60" t="s">
        <v>21</v>
      </c>
      <c r="F60" s="11">
        <f>M36</f>
        <v>1176.5987691612</v>
      </c>
    </row>
    <row r="61" spans="1:6" ht="12.75">
      <c r="A61" t="s">
        <v>72</v>
      </c>
      <c r="F61" s="5">
        <f>1*600*1.302</f>
        <v>781.2</v>
      </c>
    </row>
    <row r="62" spans="1:6" ht="12.75">
      <c r="A62" t="s">
        <v>22</v>
      </c>
      <c r="F62" s="5">
        <f>M50</f>
        <v>970.1600000000001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2799.4</v>
      </c>
      <c r="C65" t="s">
        <v>13</v>
      </c>
      <c r="D65" s="11">
        <v>0.43</v>
      </c>
      <c r="E65" t="s">
        <v>14</v>
      </c>
      <c r="F65" s="46">
        <f>B65*D65</f>
        <v>1203.742</v>
      </c>
    </row>
    <row r="66" spans="1:6" ht="12.75">
      <c r="A66" s="48" t="s">
        <v>78</v>
      </c>
      <c r="B66" s="48"/>
      <c r="C66" s="48"/>
      <c r="D66" s="46"/>
      <c r="E66" s="48"/>
      <c r="F66" s="46">
        <v>0</v>
      </c>
    </row>
    <row r="67" spans="1:6" ht="12.75">
      <c r="A67" s="57" t="s">
        <v>83</v>
      </c>
      <c r="B67" s="57"/>
      <c r="C67" s="57"/>
      <c r="D67" s="59">
        <v>0</v>
      </c>
      <c r="E67" s="57"/>
      <c r="F67" s="59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8907.43195066051</v>
      </c>
    </row>
    <row r="69" ht="12.75">
      <c r="A69" s="4" t="s">
        <v>26</v>
      </c>
    </row>
    <row r="70" spans="1:6" ht="12.75">
      <c r="A70" t="s">
        <v>27</v>
      </c>
      <c r="B70">
        <f>E33</f>
        <v>2799.4</v>
      </c>
      <c r="C70" t="s">
        <v>66</v>
      </c>
      <c r="D70" s="5">
        <v>0.24</v>
      </c>
      <c r="E70" t="s">
        <v>14</v>
      </c>
      <c r="F70" s="46">
        <f>B70*D70</f>
        <v>671.856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2799.4</v>
      </c>
      <c r="C73" t="s">
        <v>13</v>
      </c>
      <c r="D73" s="11">
        <v>0.94</v>
      </c>
      <c r="E73" t="s">
        <v>14</v>
      </c>
      <c r="F73" s="11">
        <f>B73*D73</f>
        <v>2631.436</v>
      </c>
    </row>
    <row r="74" spans="1:6" ht="12.75">
      <c r="A74" s="10" t="s">
        <v>29</v>
      </c>
      <c r="F74" s="33">
        <f>F70+F73</f>
        <v>3303.2920000000004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2799.4</v>
      </c>
      <c r="C77" t="s">
        <v>13</v>
      </c>
      <c r="D77" s="11">
        <v>1.54</v>
      </c>
      <c r="E77" t="s">
        <v>14</v>
      </c>
      <c r="F77" s="11">
        <f>B77*D77</f>
        <v>4311.076</v>
      </c>
    </row>
    <row r="78" spans="1:6" ht="12.75">
      <c r="A78" s="10" t="s">
        <v>32</v>
      </c>
      <c r="F78" s="33">
        <f>SUM(F77)</f>
        <v>4311.076</v>
      </c>
    </row>
    <row r="79" spans="1:6" ht="12.75">
      <c r="A79" s="60" t="s">
        <v>77</v>
      </c>
      <c r="B79" s="57"/>
      <c r="C79" s="57"/>
      <c r="D79" s="58">
        <v>0</v>
      </c>
      <c r="E79" s="57"/>
      <c r="F79" s="61">
        <f>D79*E33</f>
        <v>0</v>
      </c>
    </row>
    <row r="80" spans="1:6" ht="12.75">
      <c r="A80" s="1" t="s">
        <v>33</v>
      </c>
      <c r="B80" s="1"/>
      <c r="F80" s="33">
        <f>F52+F56+F68+F74+F78+F79</f>
        <v>29298.32595066051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1699.3029051383094</v>
      </c>
      <c r="I81" s="7"/>
    </row>
    <row r="82" spans="1:9" ht="12.75">
      <c r="A82" s="1"/>
      <c r="B82" s="37" t="s">
        <v>128</v>
      </c>
      <c r="C82" s="37"/>
      <c r="D82" s="52"/>
      <c r="E82" s="53"/>
      <c r="F82" s="54">
        <v>2350.6</v>
      </c>
      <c r="I82" s="7"/>
    </row>
    <row r="83" spans="1:9" ht="12.75">
      <c r="A83" s="1"/>
      <c r="B83" s="37" t="s">
        <v>129</v>
      </c>
      <c r="C83" s="37"/>
      <c r="D83" s="1"/>
      <c r="E83" s="55"/>
      <c r="F83" s="54">
        <v>772.4</v>
      </c>
      <c r="I83" s="7"/>
    </row>
    <row r="84" spans="1:9" ht="12.75">
      <c r="A84" s="1"/>
      <c r="B84" s="37" t="s">
        <v>130</v>
      </c>
      <c r="C84" s="37"/>
      <c r="D84" s="1"/>
      <c r="E84" s="53"/>
      <c r="F84" s="54">
        <f>4177.87+796.31</f>
        <v>4974.18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39094.80885579882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134</v>
      </c>
    </row>
    <row r="87" spans="1:6" ht="12.75">
      <c r="A87" s="13"/>
      <c r="B87" s="40">
        <v>44470</v>
      </c>
      <c r="C87" s="41">
        <v>-296203</v>
      </c>
      <c r="D87" s="44">
        <f>F44</f>
        <v>53917.86</v>
      </c>
      <c r="E87" s="44">
        <f>F85</f>
        <v>39094.80885579882</v>
      </c>
      <c r="F87" s="45">
        <f>C87+D87-E87</f>
        <v>-281379.9488557988</v>
      </c>
    </row>
    <row r="89" spans="1:6" ht="13.5" thickBot="1">
      <c r="A89" t="s">
        <v>110</v>
      </c>
      <c r="C89" s="50">
        <v>44105</v>
      </c>
      <c r="D89" s="8" t="s">
        <v>111</v>
      </c>
      <c r="E89" s="50">
        <v>44135</v>
      </c>
      <c r="F89" t="s">
        <v>112</v>
      </c>
    </row>
    <row r="90" spans="1:7" ht="13.5" thickBot="1">
      <c r="A90" t="s">
        <v>113</v>
      </c>
      <c r="F90" s="51">
        <f>E87</f>
        <v>39094.80885579882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2017-08-21T12:45:43Z</cp:lastPrinted>
  <dcterms:created xsi:type="dcterms:W3CDTF">2008-08-18T07:30:19Z</dcterms:created>
  <dcterms:modified xsi:type="dcterms:W3CDTF">2021-02-20T07:36:29Z</dcterms:modified>
  <cp:category/>
  <cp:version/>
  <cp:contentType/>
  <cp:contentStatus/>
</cp:coreProperties>
</file>