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<sst xmlns="http://schemas.openxmlformats.org/spreadsheetml/2006/main" count="168" uniqueCount="145">
  <si>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</si>
  <si>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</si>
  <si>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</si>
  <si>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</si>
  <si>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</si>
  <si>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</si>
  <si>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</si>
  <si>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</si>
  <si>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</si>
  <si>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</si>
  <si>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</si>
  <si>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</si>
  <si>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</si>
  <si>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</si>
  <si>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</si>
  <si>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</si>
  <si>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</si>
  <si>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</si>
  <si>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</si>
  <si>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</si>
  <si>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</si>
  <si>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</si>
  <si>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</si>
  <si>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</si>
  <si>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</si>
  <si>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</si>
  <si>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</si>
  <si>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</si>
  <si>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</si>
  <si>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</si>
  <si>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</si>
  <si>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</si>
  <si>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</si>
  <si>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</si>
  <si>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</si>
  <si>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</si>
  <si>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</si>
  <si>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</si>
  <si>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</si>
  <si>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</si>
  <si>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</si>
  <si>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</si>
  <si>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</si>
  <si>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</si>
  <si>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</si>
  <si>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</si>
  <si>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</si>
  <si>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</si>
  <si>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</si>
  <si>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</si>
  <si>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</si>
  <si>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</si>
  <si>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</si>
  <si>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</si>
  <si>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</si>
  <si>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</si>
  <si>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</si>
  <si>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</si>
  <si>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</si>
  <si>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</si>
  <si>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</si>
  <si>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</si>
  <si>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</si>
  <si>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</si>
  <si>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</si>
  <si>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</si>
  <si>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</si>
  <si>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</si>
  <si>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</si>
  <si>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</si>
  <si>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</si>
  <si>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</si>
  <si>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</si>
  <si>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</si>
  <si>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</si>
  <si>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</si>
  <si>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</si>
  <si>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</si>
  <si>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</si>
  <si>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</si>
  <si>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</si>
  <si>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</si>
  <si>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</si>
  <si>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</si>
  <si>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</si>
  <si>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</si>
  <si>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</si>
  <si>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</si>
  <si>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</si>
  <si>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</si>
  <si>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</si>
  <si>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</si>
  <si>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</si>
  <si>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</si>
  <si>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</si>
  <si>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</si>
  <si>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</si>
  <si>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</si>
  <si>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</si>
  <si>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</si>
  <si>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</si>
  <si>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</si>
  <si>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</si>
  <si>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</si>
  <si>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</si>
  <si>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</si>
  <si>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</si>
  <si>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</si>
  <si>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</si>
  <si>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</si>
  <si>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</si>
  <si>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</si>
  <si>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</si>
  <si>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</si>
  <si>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</si>
  <si>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</si>
  <si>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</si>
  <si>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</si>
  <si>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</si>
  <si>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</si>
  <si>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</si>
  <si>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</si>
  <si>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</si>
  <si>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</si>
  <si>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</si>
  <si>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</si>
  <si>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</si>
  <si>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</si>
  <si>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</si>
  <si>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</si>
  <si>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</si>
  <si>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</si>
  <si>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2020г.</t>
  </si>
  <si>
    <t>ост.на 01.08</t>
  </si>
  <si>
    <t>июля</t>
  </si>
  <si>
    <t>за   июль  2020 г.</t>
  </si>
  <si>
    <t xml:space="preserve">смена розетки (1шт) </t>
  </si>
  <si>
    <t>смена вентиля д 15 (8шт)</t>
  </si>
  <si>
    <t>вентиль д 15</t>
  </si>
  <si>
    <t>1шт</t>
  </si>
  <si>
    <t>розетка</t>
  </si>
  <si>
    <t>2шт</t>
  </si>
  <si>
    <t xml:space="preserve">смена ламп (7шт) </t>
  </si>
  <si>
    <t>лампа</t>
  </si>
  <si>
    <t>7шт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</si>
</sst>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135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627.72510948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5.31</v>
      </c>
      <c r="M14" s="46">
        <f t="shared" si="0"/>
        <v>1107.38216988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0.21</v>
      </c>
      <c r="M16" s="46">
        <f t="shared" si="0"/>
        <v>43.79477508000001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6">
        <f t="shared" si="0"/>
        <v>1251.2792880000002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16.54</v>
      </c>
      <c r="M20" s="33">
        <f>SUM(M6:M19)</f>
        <v>3449.3599039200003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6">
        <f>2*0.81</f>
        <v>1.62</v>
      </c>
      <c r="M24" s="32">
        <f>L24*160.174*1.302*1.15</f>
        <v>388.522218924</v>
      </c>
    </row>
    <row r="25" spans="1:13" ht="12.75">
      <c r="A25" t="s">
        <v>106</v>
      </c>
      <c r="J25" s="20">
        <v>2</v>
      </c>
      <c r="K25" s="20" t="s">
        <v>136</v>
      </c>
      <c r="L25" s="46">
        <v>0.24</v>
      </c>
      <c r="M25" s="32">
        <f aca="true" t="shared" si="1" ref="M25:M34">L25*160.174*1.302*1.15</f>
        <v>57.558847248</v>
      </c>
    </row>
    <row r="26" spans="1:13" ht="12.75">
      <c r="A26" t="s">
        <v>107</v>
      </c>
      <c r="J26" s="20">
        <v>3</v>
      </c>
      <c r="K26" s="20" t="s">
        <v>142</v>
      </c>
      <c r="L26" s="46">
        <f>0.07*7</f>
        <v>0.49000000000000005</v>
      </c>
      <c r="M26" s="32">
        <f t="shared" si="1"/>
        <v>117.51597979800002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2.35</v>
      </c>
      <c r="M35" s="33">
        <f>SUM(M24:M34)</f>
        <v>563.5970459700001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141</v>
      </c>
      <c r="M39" s="25">
        <f>2*283</f>
        <v>566</v>
      </c>
    </row>
    <row r="40" spans="1:13" ht="12.75">
      <c r="A40" s="2" t="s">
        <v>6</v>
      </c>
      <c r="F40" s="11">
        <v>25065.02</v>
      </c>
      <c r="J40" s="20">
        <v>2</v>
      </c>
      <c r="K40" s="20" t="s">
        <v>140</v>
      </c>
      <c r="L40" s="25" t="s">
        <v>139</v>
      </c>
      <c r="M40" s="25">
        <v>71.25</v>
      </c>
    </row>
    <row r="41" spans="1:13" ht="12.75">
      <c r="A41" t="s">
        <v>7</v>
      </c>
      <c r="F41" s="5">
        <v>24235.74</v>
      </c>
      <c r="J41" s="20">
        <v>3</v>
      </c>
      <c r="K41" s="20" t="s">
        <v>143</v>
      </c>
      <c r="L41" s="25" t="s">
        <v>144</v>
      </c>
      <c r="M41" s="25">
        <f>7*15.8</f>
        <v>110.60000000000001</v>
      </c>
    </row>
    <row r="42" spans="2:13" ht="12.75">
      <c r="B42" t="s">
        <v>8</v>
      </c>
      <c r="F42" s="9">
        <f>F41/F40</f>
        <v>0.9669148478636762</v>
      </c>
      <c r="J42" s="20">
        <v>4</v>
      </c>
      <c r="K42" s="20"/>
      <c r="L42" s="25"/>
      <c r="M42" s="25"/>
    </row>
    <row r="43" spans="1:13" ht="12.75">
      <c r="A43" t="s">
        <v>131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25390.74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3054.33*1.302</f>
        <v>3976.7376600000002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5330.817660000001</v>
      </c>
      <c r="J52" s="20"/>
      <c r="K52" s="20"/>
      <c r="L52" s="30" t="s">
        <v>65</v>
      </c>
      <c r="M52" s="33">
        <f>SUM(M39:M51)</f>
        <v>747.85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304687</v>
      </c>
      <c r="D58">
        <v>224780.8</v>
      </c>
      <c r="E58">
        <v>2042.8</v>
      </c>
      <c r="F58" s="34">
        <f>C58/D58*E58</f>
        <v>2768.9847335715504</v>
      </c>
    </row>
    <row r="59" spans="1:6" ht="12.75">
      <c r="A59" t="s">
        <v>20</v>
      </c>
      <c r="F59" s="34">
        <f>M20</f>
        <v>3449.3599039200003</v>
      </c>
    </row>
    <row r="60" spans="1:6" ht="12.75">
      <c r="A60" t="s">
        <v>21</v>
      </c>
      <c r="F60" s="11">
        <f>M35</f>
        <v>563.5970459700001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11">
        <f>M52</f>
        <v>747.85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0.26</v>
      </c>
      <c r="E65" s="44" t="s">
        <v>14</v>
      </c>
      <c r="F65" s="45">
        <f>B65*D65</f>
        <v>531.128</v>
      </c>
    </row>
    <row r="66" spans="1:6" ht="12.75">
      <c r="A66" s="54" t="s">
        <v>75</v>
      </c>
      <c r="B66" s="54"/>
      <c r="C66" s="54"/>
      <c r="D66" s="55"/>
      <c r="E66" s="54"/>
      <c r="F66" s="55">
        <v>14370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22430.91968346155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0.24</v>
      </c>
      <c r="E70" t="s">
        <v>14</v>
      </c>
      <c r="F70" s="11">
        <f>B70*D70</f>
        <v>490.272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1.14</v>
      </c>
      <c r="E73" t="s">
        <v>14</v>
      </c>
      <c r="F73" s="11">
        <f>B73*D73</f>
        <v>2328.792</v>
      </c>
    </row>
    <row r="74" spans="1:6" ht="12.75">
      <c r="A74" s="4" t="s">
        <v>29</v>
      </c>
      <c r="F74" s="31">
        <f>F70+F73</f>
        <v>2819.064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2.1</v>
      </c>
      <c r="E77" t="s">
        <v>14</v>
      </c>
      <c r="F77" s="11">
        <f>B77*D77</f>
        <v>4289.88</v>
      </c>
    </row>
    <row r="78" spans="1:6" ht="12.75">
      <c r="A78" s="4" t="s">
        <v>32</v>
      </c>
      <c r="F78" s="31">
        <f>SUM(F77)</f>
        <v>4289.88</v>
      </c>
    </row>
    <row r="79" spans="1:6" ht="12.75">
      <c r="A79" s="60" t="s">
        <v>78</v>
      </c>
      <c r="B79" s="57"/>
      <c r="C79" s="57"/>
      <c r="D79" s="58">
        <v>0</v>
      </c>
      <c r="E79" s="57"/>
      <c r="F79" s="61">
        <f>D79*E33</f>
        <v>0</v>
      </c>
    </row>
    <row r="80" spans="1:8" ht="12.75">
      <c r="A80" s="1" t="s">
        <v>33</v>
      </c>
      <c r="B80" s="1"/>
      <c r="F80" s="31">
        <f>F52+F56+F68+F74+F78+F79</f>
        <v>34870.68134346155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2022.4995179207697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1071.8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38148.97086138232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44013</v>
      </c>
      <c r="C87" s="40">
        <v>-607252</v>
      </c>
      <c r="D87" s="42">
        <f>F44</f>
        <v>25390.74</v>
      </c>
      <c r="E87" s="42">
        <f>F85</f>
        <v>38148.97086138232</v>
      </c>
      <c r="F87" s="43">
        <f>C87+D87-E87</f>
        <v>-620010.2308613823</v>
      </c>
    </row>
    <row r="89" spans="1:6" ht="13.5" thickBot="1">
      <c r="A89" t="s">
        <v>112</v>
      </c>
      <c r="C89" s="49">
        <v>44013</v>
      </c>
      <c r="D89" s="8" t="s">
        <v>113</v>
      </c>
      <c r="E89" s="49">
        <v>44043</v>
      </c>
      <c r="F89" t="s">
        <v>114</v>
      </c>
    </row>
    <row r="90" spans="1:7" ht="13.5" thickBot="1">
      <c r="A90" t="s">
        <v>115</v>
      </c>
      <c r="F90" s="50">
        <f>E87</f>
        <v>38148.97086138232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2017-08-21T12:51:22Z</cp:lastPrinted>
  <dcterms:created xsi:type="dcterms:W3CDTF">2008-08-18T07:30:19Z</dcterms:created>
  <dcterms:modified xsi:type="dcterms:W3CDTF">2020-11-05T18:39:15Z</dcterms:modified>
  <cp:category/>
  <cp:version/>
  <cp:contentType/>
  <cp:contentStatus/>
</cp:coreProperties>
</file>