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<sst xmlns="http://schemas.openxmlformats.org/spreadsheetml/2006/main" count="159" uniqueCount="136">
  <si>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</si>
  <si>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</si>
  <si>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</si>
  <si>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</si>
  <si>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</si>
  <si>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</si>
  <si>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</si>
  <si>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</si>
  <si>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</si>
  <si>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</si>
  <si>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</si>
  <si>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</si>
  <si>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</si>
  <si>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</si>
  <si>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</si>
  <si>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</si>
  <si>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</si>
  <si>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</si>
  <si>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</si>
  <si>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</si>
  <si>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</si>
  <si>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</si>
  <si>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</si>
  <si>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</si>
  <si>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</si>
  <si>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</si>
  <si>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</si>
  <si>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</si>
  <si>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</si>
  <si>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</si>
  <si>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</si>
  <si>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</si>
  <si>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</si>
  <si>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</si>
  <si>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</si>
  <si>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</si>
  <si>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</si>
  <si>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</si>
  <si>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</si>
  <si>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</si>
  <si>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</si>
  <si>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</si>
  <si>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</si>
  <si>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</si>
  <si>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</si>
  <si>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</si>
  <si>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</si>
  <si>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</si>
  <si>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</si>
  <si>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</si>
  <si>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</si>
  <si>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</si>
  <si>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</si>
  <si>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</si>
  <si>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</si>
  <si>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</si>
  <si>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</si>
  <si>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</si>
  <si>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</si>
  <si>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</si>
  <si>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</si>
  <si>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</si>
  <si>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</si>
  <si>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</si>
  <si>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</si>
  <si>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</si>
  <si>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</si>
  <si>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</si>
  <si>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</si>
  <si>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</si>
  <si>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</si>
  <si>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</si>
  <si>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</si>
  <si>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</si>
  <si>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</si>
  <si>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</si>
  <si>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</si>
  <si>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</si>
  <si>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</si>
  <si>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</si>
  <si>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</si>
  <si>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</si>
  <si>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</si>
  <si>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</si>
  <si>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</si>
  <si>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</si>
  <si>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</si>
  <si>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</si>
  <si>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</si>
  <si>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</si>
  <si>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</si>
  <si>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</si>
  <si>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</si>
  <si>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</si>
  <si>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</si>
  <si>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</si>
  <si>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</si>
  <si>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</si>
  <si>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</si>
  <si>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</si>
  <si>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</si>
  <si>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</si>
  <si>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</si>
  <si>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</si>
  <si>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</si>
  <si>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</si>
  <si>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</si>
  <si>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</si>
  <si>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</si>
  <si>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</si>
  <si>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</si>
  <si>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</si>
  <si>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</si>
  <si>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</si>
  <si>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</si>
  <si>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</si>
  <si>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</si>
  <si>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</si>
  <si>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</si>
  <si>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</si>
  <si>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</si>
  <si>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</si>
  <si>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</si>
  <si>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</si>
  <si>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</si>
  <si>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</si>
  <si>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</si>
  <si>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</si>
  <si>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</si>
  <si>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</si>
  <si>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</si>
  <si>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(интер-телеком,видикон)</t>
  </si>
  <si>
    <t>2020г.</t>
  </si>
  <si>
    <t>августа</t>
  </si>
  <si>
    <t>за   август  2020 г.</t>
  </si>
  <si>
    <t>ост.на 01.09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</si>
</sst>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65" sqref="D65:D77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87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8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5.62</v>
      </c>
      <c r="M11" s="46">
        <f t="shared" si="0"/>
        <v>1172.03159976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46">
        <f t="shared" si="0"/>
        <v>583.9303344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6">
        <f t="shared" si="0"/>
        <v>225.23027184000006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127</v>
      </c>
      <c r="J20" s="20"/>
      <c r="K20" s="27" t="s">
        <v>57</v>
      </c>
      <c r="L20" s="28">
        <f>SUM(L6:L19)</f>
        <v>10</v>
      </c>
      <c r="M20" s="33">
        <f>SUM(M6:M19)</f>
        <v>2085.4654800000003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25"/>
      <c r="M24" s="32">
        <f>L24*160.174*1.302</f>
        <v>0</v>
      </c>
    </row>
    <row r="25" spans="1:13" ht="12.75">
      <c r="A25" t="s">
        <v>107</v>
      </c>
      <c r="J25" s="20">
        <v>2</v>
      </c>
      <c r="K25" s="20"/>
      <c r="L25" s="46"/>
      <c r="M25" s="32">
        <f aca="true" t="shared" si="1" ref="M25:M38">L25*160.174*1.302</f>
        <v>0</v>
      </c>
    </row>
    <row r="26" spans="1:13" ht="12.75">
      <c r="A26" t="s">
        <v>108</v>
      </c>
      <c r="J26" s="20">
        <v>3</v>
      </c>
      <c r="K26" s="20"/>
      <c r="L26" s="46"/>
      <c r="M26" s="32">
        <f t="shared" si="1"/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0</v>
      </c>
      <c r="M39" s="33">
        <f>SUM(M24:M38)</f>
        <v>0</v>
      </c>
    </row>
    <row r="40" spans="1:11" ht="12.75">
      <c r="A40" s="2" t="s">
        <v>6</v>
      </c>
      <c r="F40" s="11">
        <v>28272.47</v>
      </c>
      <c r="K40" s="1" t="s">
        <v>61</v>
      </c>
    </row>
    <row r="41" spans="1:13" ht="12.75">
      <c r="A41" t="s">
        <v>7</v>
      </c>
      <c r="F41" s="5">
        <v>23604.25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0.8348846068277727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131</v>
      </c>
      <c r="F43" s="5">
        <f>400+105</f>
        <v>505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24109.25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5215*1.302</f>
        <v>6789.93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f>1040*1.302</f>
        <v>1354.0800000000002</v>
      </c>
      <c r="J50" s="20">
        <v>8</v>
      </c>
      <c r="K50" s="20"/>
      <c r="L50" s="25"/>
      <c r="M50" s="25"/>
    </row>
    <row r="51" spans="1:13" ht="12.75">
      <c r="A51" s="54" t="s">
        <v>83</v>
      </c>
      <c r="B51" s="55"/>
      <c r="C51" s="55"/>
      <c r="D51" s="55"/>
      <c r="E51" s="56">
        <v>0</v>
      </c>
      <c r="F51" s="57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8144.01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47">
        <v>304687</v>
      </c>
      <c r="D58">
        <v>224780.8</v>
      </c>
      <c r="E58">
        <v>2003.5</v>
      </c>
      <c r="F58" s="34">
        <f>C58/D58*E58</f>
        <v>2715.7141735415125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2085.4654800000003</v>
      </c>
      <c r="J59" s="20"/>
      <c r="K59" s="20"/>
      <c r="L59" s="30" t="s">
        <v>64</v>
      </c>
      <c r="M59" s="33">
        <f>SUM(M43:M58)</f>
        <v>0</v>
      </c>
    </row>
    <row r="60" spans="1:6" ht="12.75">
      <c r="A60" t="s">
        <v>21</v>
      </c>
      <c r="F60" s="11">
        <f>M39</f>
        <v>0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22</v>
      </c>
      <c r="F62" s="11">
        <f>M59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0.48</v>
      </c>
      <c r="E65" t="s">
        <v>14</v>
      </c>
      <c r="F65" s="11">
        <f>B65*D65</f>
        <v>961.68</v>
      </c>
    </row>
    <row r="66" spans="1:6" ht="12.75">
      <c r="A66" s="55" t="s">
        <v>75</v>
      </c>
      <c r="B66" s="55"/>
      <c r="C66" s="55"/>
      <c r="D66" s="57"/>
      <c r="E66" s="55"/>
      <c r="F66" s="57">
        <v>0</v>
      </c>
    </row>
    <row r="67" spans="1:6" ht="12.75">
      <c r="A67" s="55" t="s">
        <v>84</v>
      </c>
      <c r="B67" s="55"/>
      <c r="C67" s="55"/>
      <c r="D67" s="57">
        <v>0</v>
      </c>
      <c r="E67" s="55"/>
      <c r="F67" s="57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5762.859653541513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0.24</v>
      </c>
      <c r="E70" t="s">
        <v>14</v>
      </c>
      <c r="F70" s="11">
        <f>B70*D70</f>
        <v>480.84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1.2</v>
      </c>
      <c r="E73" t="s">
        <v>14</v>
      </c>
      <c r="F73" s="11">
        <f>B73*D73</f>
        <v>2404.2</v>
      </c>
    </row>
    <row r="74" spans="1:6" ht="12.75">
      <c r="A74" s="4" t="s">
        <v>29</v>
      </c>
      <c r="F74" s="31">
        <f>F70+F73</f>
        <v>2885.04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2.48</v>
      </c>
      <c r="E77" t="s">
        <v>14</v>
      </c>
      <c r="F77" s="11">
        <f>B77*D77</f>
        <v>4968.68</v>
      </c>
    </row>
    <row r="78" spans="1:6" ht="12.75">
      <c r="A78" s="4" t="s">
        <v>31</v>
      </c>
      <c r="F78" s="31">
        <f>SUM(F77)</f>
        <v>4968.68</v>
      </c>
    </row>
    <row r="79" spans="1:6" ht="12.75">
      <c r="A79" s="58" t="s">
        <v>78</v>
      </c>
      <c r="B79" s="55"/>
      <c r="C79" s="55"/>
      <c r="D79" s="56">
        <v>0</v>
      </c>
      <c r="E79" s="55"/>
      <c r="F79" s="59">
        <f>D79*E33</f>
        <v>0</v>
      </c>
    </row>
    <row r="80" spans="1:6" ht="12.75">
      <c r="A80" s="1" t="s">
        <v>32</v>
      </c>
      <c r="B80" s="1"/>
      <c r="F80" s="31">
        <f>F52+F56+F68+F74+F78+F79</f>
        <v>21760.589653541512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1262.1141999054075</v>
      </c>
      <c r="I81" s="7"/>
    </row>
    <row r="82" spans="1:9" ht="12.75">
      <c r="A82" s="1"/>
      <c r="B82" s="35" t="s">
        <v>128</v>
      </c>
      <c r="C82" s="35"/>
      <c r="D82" s="1"/>
      <c r="E82" s="52"/>
      <c r="F82" s="53">
        <v>818.8</v>
      </c>
      <c r="I82" s="7"/>
    </row>
    <row r="83" spans="1:9" ht="12.75">
      <c r="A83" s="1"/>
      <c r="B83" s="35" t="s">
        <v>129</v>
      </c>
      <c r="C83" s="35"/>
      <c r="D83" s="1"/>
      <c r="E83" s="52"/>
      <c r="F83" s="53">
        <v>115.89</v>
      </c>
      <c r="I83" s="7"/>
    </row>
    <row r="84" spans="1:9" ht="12.75">
      <c r="A84" s="1"/>
      <c r="B84" s="35" t="s">
        <v>130</v>
      </c>
      <c r="C84" s="35"/>
      <c r="D84" s="1"/>
      <c r="E84" s="52"/>
      <c r="F84" s="53">
        <f>613.71+115.89</f>
        <v>729.6</v>
      </c>
      <c r="I84" s="7"/>
    </row>
    <row r="85" spans="1:6" ht="13.5">
      <c r="A85" s="12" t="s">
        <v>34</v>
      </c>
      <c r="B85" s="12"/>
      <c r="C85" s="44"/>
      <c r="D85" s="12"/>
      <c r="E85" s="12"/>
      <c r="F85" s="41">
        <f>F80+F81+F82+F83+F84</f>
        <v>24686.99385344692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44044</v>
      </c>
      <c r="C87" s="39">
        <v>-528550</v>
      </c>
      <c r="D87" s="42">
        <f>F44</f>
        <v>24109.25</v>
      </c>
      <c r="E87" s="42">
        <f>F85</f>
        <v>24686.99385344692</v>
      </c>
      <c r="F87" s="43">
        <f>C87+D87-E87</f>
        <v>-529127.7438534469</v>
      </c>
    </row>
    <row r="89" spans="1:6" ht="13.5" thickBot="1">
      <c r="A89" t="s">
        <v>112</v>
      </c>
      <c r="C89" s="49">
        <v>44044</v>
      </c>
      <c r="D89" s="8" t="s">
        <v>113</v>
      </c>
      <c r="E89" s="49">
        <v>44073</v>
      </c>
      <c r="F89" t="s">
        <v>114</v>
      </c>
    </row>
    <row r="90" spans="1:7" ht="13.5" thickBot="1">
      <c r="A90" t="s">
        <v>115</v>
      </c>
      <c r="F90" s="50">
        <f>E87</f>
        <v>24686.99385344692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2020-09-12T14:10:36Z</cp:lastPrinted>
  <dcterms:created xsi:type="dcterms:W3CDTF">2008-08-18T07:30:19Z</dcterms:created>
  <dcterms:modified xsi:type="dcterms:W3CDTF">2020-11-12T18:28:54Z</dcterms:modified>
  <cp:category/>
  <cp:version/>
  <cp:contentType/>
  <cp:contentStatus/>
</cp:coreProperties>
</file>