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<sst xmlns="http://schemas.openxmlformats.org/spreadsheetml/2006/main" count="171" uniqueCount="146">
  <si>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</si>
  <si>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</si>
  <si>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</si>
  <si>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</si>
  <si>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</si>
  <si>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</si>
  <si>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</si>
  <si>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</si>
  <si>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</si>
  <si>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</si>
  <si>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</si>
  <si>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</si>
  <si>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</si>
  <si>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</si>
  <si>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</si>
  <si>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</si>
  <si>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</si>
  <si>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</si>
  <si>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</si>
  <si>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</si>
  <si>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</si>
  <si>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</si>
  <si>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</si>
  <si>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</si>
  <si>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</si>
  <si>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</si>
  <si>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</si>
  <si>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</si>
  <si>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</si>
  <si>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</si>
  <si>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</si>
  <si>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</si>
  <si>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</si>
  <si>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</si>
  <si>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</si>
  <si>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</si>
  <si>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</si>
  <si>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</si>
  <si>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</si>
  <si>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</si>
  <si>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</si>
  <si>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</si>
  <si>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</si>
  <si>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</si>
  <si>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</si>
  <si>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</si>
  <si>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</si>
  <si>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</si>
  <si>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</si>
  <si>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</si>
  <si>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</si>
  <si>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</si>
  <si>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</si>
  <si>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</si>
  <si>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</si>
  <si>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</si>
  <si>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</si>
  <si>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</si>
  <si>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</si>
  <si>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</si>
  <si>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</si>
  <si>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</si>
  <si>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</si>
  <si>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</si>
  <si>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</si>
  <si>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</si>
  <si>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</si>
  <si>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</si>
  <si>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</si>
  <si>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</si>
  <si>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</si>
  <si>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</si>
  <si>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</si>
  <si>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</si>
  <si>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</si>
  <si>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</si>
  <si>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</si>
  <si>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</si>
  <si>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</si>
  <si>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</si>
  <si>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</si>
  <si>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</si>
  <si>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</si>
  <si>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</si>
  <si>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</si>
  <si>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</si>
  <si>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</si>
  <si>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</si>
  <si>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</si>
  <si>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</si>
  <si>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</si>
  <si>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</si>
  <si>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</si>
  <si>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</si>
  <si>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</si>
  <si>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</si>
  <si>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</si>
  <si>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</si>
  <si>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</si>
  <si>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</si>
  <si>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</si>
  <si>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</si>
  <si>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</si>
  <si>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</si>
  <si>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</si>
  <si>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</si>
  <si>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</si>
  <si>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</si>
  <si>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</si>
  <si>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</si>
  <si>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</si>
  <si>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</si>
  <si>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</si>
  <si>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</si>
  <si>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</si>
  <si>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</si>
  <si>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</si>
  <si>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</si>
  <si>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</si>
  <si>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</si>
  <si>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</si>
  <si>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</si>
  <si>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</si>
  <si>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</si>
  <si>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</si>
  <si>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</si>
  <si>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</si>
  <si>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</si>
  <si>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</si>
  <si>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</si>
  <si>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</si>
  <si>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2020г.</t>
  </si>
  <si>
    <t>сентября</t>
  </si>
  <si>
    <t>за   сентябрь  2020 г.</t>
  </si>
  <si>
    <t>ост.на 01.10</t>
  </si>
  <si>
    <t>31.09.2020</t>
  </si>
  <si>
    <t>смена ламп (6шт) п-д2, т.п.</t>
  </si>
  <si>
    <t>лампа</t>
  </si>
  <si>
    <t>6шт</t>
  </si>
  <si>
    <t>светильник</t>
  </si>
  <si>
    <t>дюбель</t>
  </si>
  <si>
    <t>4шт</t>
  </si>
  <si>
    <t>саморез</t>
  </si>
  <si>
    <t>ответвитель</t>
  </si>
  <si>
    <t>2шт</t>
  </si>
  <si>
    <t>смена светильника (2шт) п-д 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</si>
</sst>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9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479.65706040000003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136</v>
      </c>
      <c r="L24" s="47">
        <f>0.06*7.1</f>
        <v>0.426</v>
      </c>
      <c r="M24" s="31">
        <f>L24*160.174*1.302*1.15</f>
        <v>102.16695386519999</v>
      </c>
    </row>
    <row r="25" spans="1:13" ht="12.75">
      <c r="A25" t="s">
        <v>105</v>
      </c>
      <c r="J25" s="20">
        <v>2</v>
      </c>
      <c r="K25" s="20" t="s">
        <v>145</v>
      </c>
      <c r="L25" s="47">
        <f>2*0.89</f>
        <v>1.78</v>
      </c>
      <c r="M25" s="31">
        <f aca="true" t="shared" si="1" ref="M25:M35">L25*160.174*1.302*1.15</f>
        <v>426.89478375600004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2.206</v>
      </c>
      <c r="M36" s="32">
        <f>SUM(M24:M35)</f>
        <v>529.0617376212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51283.11</v>
      </c>
      <c r="J40" s="20">
        <v>1</v>
      </c>
      <c r="K40" s="20" t="s">
        <v>137</v>
      </c>
      <c r="L40" s="25" t="s">
        <v>138</v>
      </c>
      <c r="M40" s="25">
        <f>6*11.7</f>
        <v>70.19999999999999</v>
      </c>
    </row>
    <row r="41" spans="1:13" ht="12.75">
      <c r="A41" t="s">
        <v>7</v>
      </c>
      <c r="F41" s="5">
        <v>68566.27</v>
      </c>
      <c r="J41" s="20">
        <v>2</v>
      </c>
      <c r="K41" s="20" t="s">
        <v>139</v>
      </c>
      <c r="L41" s="23" t="s">
        <v>144</v>
      </c>
      <c r="M41" s="23">
        <f>2*204.6</f>
        <v>409.2</v>
      </c>
    </row>
    <row r="42" spans="2:13" ht="12.75">
      <c r="B42" t="s">
        <v>8</v>
      </c>
      <c r="F42" s="9">
        <f>F41/F40</f>
        <v>1.3370146623322963</v>
      </c>
      <c r="J42" s="20">
        <v>3</v>
      </c>
      <c r="K42" s="20" t="s">
        <v>140</v>
      </c>
      <c r="L42" s="23" t="s">
        <v>141</v>
      </c>
      <c r="M42" s="23">
        <f>4*0.56</f>
        <v>2.24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142</v>
      </c>
      <c r="L43" s="23" t="s">
        <v>141</v>
      </c>
      <c r="M43" s="23">
        <f>4*0.75</f>
        <v>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69466.27</v>
      </c>
      <c r="J44" s="20">
        <v>5</v>
      </c>
      <c r="K44" s="20" t="s">
        <v>143</v>
      </c>
      <c r="L44" s="23" t="s">
        <v>144</v>
      </c>
      <c r="M44" s="23">
        <f>2*3.01</f>
        <v>6.02</v>
      </c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7733*1.302</f>
        <v>10068.366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(2080)*1.302</f>
        <v>2708.1600000000003</v>
      </c>
      <c r="J50" s="20"/>
      <c r="K50" s="20"/>
      <c r="L50" s="34" t="s">
        <v>65</v>
      </c>
      <c r="M50" s="35">
        <f>SUM(M40:M49)</f>
        <v>490.65999999999997</v>
      </c>
    </row>
    <row r="51" spans="1:6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</row>
    <row r="52" spans="1:6" ht="12.75">
      <c r="A52" s="10" t="s">
        <v>34</v>
      </c>
      <c r="D52" s="5"/>
      <c r="F52" s="33">
        <f>F49+F50+F51</f>
        <v>12776.526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0.5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295302</v>
      </c>
      <c r="D58">
        <v>224780.8</v>
      </c>
      <c r="E58">
        <v>3169.4</v>
      </c>
      <c r="F58" s="36">
        <f>C58/D58*E58</f>
        <v>4163.746008555891</v>
      </c>
    </row>
    <row r="59" spans="1:6" ht="12.75">
      <c r="A59" t="s">
        <v>20</v>
      </c>
      <c r="F59" s="36">
        <f>M20</f>
        <v>479.65706040000003</v>
      </c>
    </row>
    <row r="60" spans="1:6" ht="12.75">
      <c r="A60" t="s">
        <v>21</v>
      </c>
      <c r="F60" s="11">
        <f>M36</f>
        <v>529.0617376212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490.65999999999997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0.43</v>
      </c>
      <c r="E65" t="s">
        <v>14</v>
      </c>
      <c r="F65" s="46">
        <f>B65*D65</f>
        <v>1203.742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6866.866806577092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0.24</v>
      </c>
      <c r="E70" t="s">
        <v>14</v>
      </c>
      <c r="F70" s="46">
        <f>B70*D70</f>
        <v>671.856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1.06</v>
      </c>
      <c r="E73" t="s">
        <v>14</v>
      </c>
      <c r="F73" s="11">
        <f>B73*D73</f>
        <v>2967.364</v>
      </c>
    </row>
    <row r="74" spans="1:6" ht="12.75">
      <c r="A74" s="10" t="s">
        <v>29</v>
      </c>
      <c r="F74" s="33">
        <f>F70+F73</f>
        <v>3639.2200000000003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2.58</v>
      </c>
      <c r="E77" t="s">
        <v>14</v>
      </c>
      <c r="F77" s="11">
        <f>B77*D77</f>
        <v>7222.452</v>
      </c>
    </row>
    <row r="78" spans="1:6" ht="12.75">
      <c r="A78" s="10" t="s">
        <v>32</v>
      </c>
      <c r="F78" s="33">
        <f>SUM(F77)</f>
        <v>7222.452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30505.064806577095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1769.2937587814713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2350.6</v>
      </c>
      <c r="I82" s="7"/>
    </row>
    <row r="83" spans="1:9" ht="12.75">
      <c r="A83" s="1"/>
      <c r="B83" s="37" t="s">
        <v>129</v>
      </c>
      <c r="C83" s="37"/>
      <c r="D83" s="1"/>
      <c r="E83" s="55"/>
      <c r="F83" s="54">
        <v>772.4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f>4032.93+772.4</f>
        <v>4805.33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40202.68856535857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44075</v>
      </c>
      <c r="C87" s="41">
        <v>-325467</v>
      </c>
      <c r="D87" s="44">
        <f>F44</f>
        <v>69466.27</v>
      </c>
      <c r="E87" s="44">
        <f>F85</f>
        <v>40202.68856535857</v>
      </c>
      <c r="F87" s="45">
        <f>C87+D87-E87</f>
        <v>-296203.41856535856</v>
      </c>
    </row>
    <row r="89" spans="1:6" ht="13.5" thickBot="1">
      <c r="A89" t="s">
        <v>110</v>
      </c>
      <c r="C89" s="50">
        <v>44075</v>
      </c>
      <c r="D89" s="8" t="s">
        <v>111</v>
      </c>
      <c r="E89" s="50" t="s">
        <v>135</v>
      </c>
      <c r="F89" t="s">
        <v>112</v>
      </c>
    </row>
    <row r="90" spans="1:7" ht="13.5" thickBot="1">
      <c r="A90" t="s">
        <v>113</v>
      </c>
      <c r="F90" s="51">
        <f>E87</f>
        <v>40202.68856535857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2017-08-21T12:45:43Z</cp:lastPrinted>
  <dcterms:created xsi:type="dcterms:W3CDTF">2008-08-18T07:30:19Z</dcterms:created>
  <dcterms:modified xsi:type="dcterms:W3CDTF">2021-01-25T08:10:30Z</dcterms:modified>
  <cp:category/>
  <cp:version/>
  <cp:contentType/>
  <cp:contentStatus/>
</cp:coreProperties>
</file>